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92" windowWidth="15192" windowHeight="8448" tabRatio="741" activeTab="0"/>
  </bookViews>
  <sheets>
    <sheet name="P&amp;L" sheetId="1" r:id="rId1"/>
    <sheet name="Balance Sheet" sheetId="2" r:id="rId2"/>
    <sheet name="GAS" sheetId="3" r:id="rId3"/>
    <sheet name="Electricity" sheetId="4" r:id="rId4"/>
    <sheet name="Water" sheetId="5" r:id="rId5"/>
    <sheet name="Waste" sheetId="6" r:id="rId6"/>
    <sheet name="Others" sheetId="7" r:id="rId7"/>
  </sheets>
  <definedNames/>
  <calcPr fullCalcOnLoad="1"/>
</workbook>
</file>

<file path=xl/sharedStrings.xml><?xml version="1.0" encoding="utf-8"?>
<sst xmlns="http://schemas.openxmlformats.org/spreadsheetml/2006/main" count="178" uniqueCount="104">
  <si>
    <t>Inc%</t>
  </si>
  <si>
    <t>Profit &amp; Loss account</t>
  </si>
  <si>
    <t>Sales</t>
  </si>
  <si>
    <t>Change in stock</t>
  </si>
  <si>
    <t>Other operating revenues</t>
  </si>
  <si>
    <t>Services</t>
  </si>
  <si>
    <t>Personnel costs</t>
  </si>
  <si>
    <t>Depreciation and provisions</t>
  </si>
  <si>
    <t>Other operating costs</t>
  </si>
  <si>
    <t>Capitalisations</t>
  </si>
  <si>
    <t>EBIT</t>
  </si>
  <si>
    <t>Income/(loss) from investments</t>
  </si>
  <si>
    <t>Financial income</t>
  </si>
  <si>
    <t>Financial expenses</t>
  </si>
  <si>
    <t>Profit before tax</t>
  </si>
  <si>
    <t>Tax</t>
  </si>
  <si>
    <t>Net profit</t>
  </si>
  <si>
    <t>Hera S.p.A.</t>
  </si>
  <si>
    <t>Minorities</t>
  </si>
  <si>
    <t>Profit per share</t>
  </si>
  <si>
    <t>Assets</t>
  </si>
  <si>
    <t>Long term assets</t>
  </si>
  <si>
    <t>Tangible fixed assets</t>
  </si>
  <si>
    <t>Intangible fixed assets</t>
  </si>
  <si>
    <t>Goodwill consolidation diff.</t>
  </si>
  <si>
    <t>Investments</t>
  </si>
  <si>
    <t>Financial assets</t>
  </si>
  <si>
    <t>Deferred tax assets</t>
  </si>
  <si>
    <t>Derivatives</t>
  </si>
  <si>
    <t>Current assets</t>
  </si>
  <si>
    <t>Stock</t>
  </si>
  <si>
    <t>Commercial receivables</t>
  </si>
  <si>
    <t>Other current assets</t>
  </si>
  <si>
    <t>Cash and equivalents</t>
  </si>
  <si>
    <t>Total assets</t>
  </si>
  <si>
    <t>Net Group equity</t>
  </si>
  <si>
    <t>Equity and reserves</t>
  </si>
  <si>
    <t xml:space="preserve">Equity  </t>
  </si>
  <si>
    <t>Reserves</t>
  </si>
  <si>
    <t>Net profit of the period</t>
  </si>
  <si>
    <t>Total Net Equity</t>
  </si>
  <si>
    <t>Non current liabilities</t>
  </si>
  <si>
    <t>Liabilities</t>
  </si>
  <si>
    <t>Severance indemnity</t>
  </si>
  <si>
    <t>Risk provision</t>
  </si>
  <si>
    <t>Deferred tax liabilities</t>
  </si>
  <si>
    <t>Current liabilities</t>
  </si>
  <si>
    <t>Commercial debts</t>
  </si>
  <si>
    <t>Other current liabilities</t>
  </si>
  <si>
    <t>Total liabilities</t>
  </si>
  <si>
    <t>Net equity and liabilities</t>
  </si>
  <si>
    <t>Revenues</t>
  </si>
  <si>
    <t>Operating costs</t>
  </si>
  <si>
    <t>EBITDA</t>
  </si>
  <si>
    <t>Clients ('000 units)</t>
  </si>
  <si>
    <t>Volumes distributed (m cubic meter)</t>
  </si>
  <si>
    <t>Group EBITDA</t>
  </si>
  <si>
    <t>Incidence %</t>
  </si>
  <si>
    <t>Volume sold (GWh)</t>
  </si>
  <si>
    <t>Volume distributed (GWh)</t>
  </si>
  <si>
    <t>Group Ebitda</t>
  </si>
  <si>
    <t>Volume sold</t>
  </si>
  <si>
    <t>Fresh water</t>
  </si>
  <si>
    <t>Sewerage</t>
  </si>
  <si>
    <t>Depuration</t>
  </si>
  <si>
    <t>('000 ton)</t>
  </si>
  <si>
    <t>Urban Waste</t>
  </si>
  <si>
    <t>Special Waste</t>
  </si>
  <si>
    <t>Production from plants</t>
  </si>
  <si>
    <t>Total waste treated</t>
  </si>
  <si>
    <t>WTE</t>
  </si>
  <si>
    <t>Sorting plants</t>
  </si>
  <si>
    <t>Composting plants</t>
  </si>
  <si>
    <t>Inertisation plants (chemical treatment)</t>
  </si>
  <si>
    <t>Other treatments</t>
  </si>
  <si>
    <t>Public Lighting</t>
  </si>
  <si>
    <t>Lighting towers ('000)</t>
  </si>
  <si>
    <t>Municipality served</t>
  </si>
  <si>
    <t xml:space="preserve"> </t>
  </si>
  <si>
    <t>- of which Trading (m cubic meter)</t>
  </si>
  <si>
    <t>(m€)</t>
  </si>
  <si>
    <t>Operating data</t>
  </si>
  <si>
    <t>District Hearting: volumes sold (Gwh)</t>
  </si>
  <si>
    <t>Volumes sold (m cubic meter)</t>
  </si>
  <si>
    <t>Raw Meterials (net of change in stock)</t>
  </si>
  <si>
    <t>of which non recurrent</t>
  </si>
  <si>
    <t>Base</t>
  </si>
  <si>
    <t>Diluted</t>
  </si>
  <si>
    <t>Receivables for current taxes</t>
  </si>
  <si>
    <t>Debts for current taxes</t>
  </si>
  <si>
    <t>Other non operating revenues</t>
  </si>
  <si>
    <t>Iandfil</t>
  </si>
  <si>
    <t>Balance Sheet                                                                    million €</t>
  </si>
  <si>
    <t>million €</t>
  </si>
  <si>
    <r>
      <t xml:space="preserve">Profit &amp; Loss </t>
    </r>
    <r>
      <rPr>
        <i/>
        <sz val="10"/>
        <color indexed="9"/>
        <rFont val="Arial"/>
        <family val="2"/>
      </rPr>
      <t>(m€)</t>
    </r>
  </si>
  <si>
    <t>Assets held for sale</t>
  </si>
  <si>
    <t>Liabilities associated with assets held for sale</t>
  </si>
  <si>
    <t>Ch.</t>
  </si>
  <si>
    <t>Ch. %</t>
  </si>
  <si>
    <t>Rights of use</t>
  </si>
  <si>
    <t>Non current financial liabilities</t>
  </si>
  <si>
    <t>Current financial liabilities</t>
  </si>
  <si>
    <t>Non current financial liabilities for leases</t>
  </si>
  <si>
    <t>Current financial liabilities for leases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</si>
</sst>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dd\-mmm\-yyyy"/>
    <numFmt numFmtId="177" formatCode="0.0"/>
    <numFmt numFmtId="178" formatCode="#,##0;\(#,##0.0\)"/>
    <numFmt numFmtId="179" formatCode="#,##0.0;\(#,##0.00\)"/>
    <numFmt numFmtId="180" formatCode="0.0%"/>
    <numFmt numFmtId="181" formatCode="#,##0.0"/>
    <numFmt numFmtId="182" formatCode="\+#,##0.0;\-#,##0.0"/>
    <numFmt numFmtId="183" formatCode="\+0.0%;\-0.0%"/>
    <numFmt numFmtId="184" formatCode="#,##0.0;\(#,##0.0\)"/>
    <numFmt numFmtId="185" formatCode="\+0.0%"/>
    <numFmt numFmtId="186" formatCode="#,##0.0;\-#,##0.0"/>
    <numFmt numFmtId="187" formatCode="\+0.0%;\(0.0%\)"/>
    <numFmt numFmtId="188" formatCode="_-* #,##0.0_-;\-* #,##0.0_-;_-* &quot;-&quot;??_-;_-@_-"/>
    <numFmt numFmtId="189" formatCode="\+#,##0.0;\(#,##0.0\)"/>
    <numFmt numFmtId="190" formatCode="0.0%;\(0.0%\)"/>
    <numFmt numFmtId="191" formatCode="\(#,##0.0\);\+#,##0.0"/>
    <numFmt numFmtId="192" formatCode="\+#,##0;\(#,##0\)"/>
    <numFmt numFmtId="193" formatCode="#,##0.000;\(#,##0.000\)"/>
    <numFmt numFmtId="194" formatCode="[$-410]dddd\ d\ mmmm\ yyyy"/>
  </numFmts>
  <fonts count="78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9"/>
      <name val="Arial Narrow"/>
      <family val="2"/>
    </font>
    <font>
      <i/>
      <sz val="10"/>
      <color indexed="9"/>
      <name val="Arial"/>
      <family val="2"/>
    </font>
    <font>
      <i/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</fonts>
  <fills count="6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4977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9CC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indexed="16"/>
      </top>
      <bottom style="thin">
        <color indexed="16"/>
      </bottom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22" fillId="23" borderId="0" applyNumberFormat="0" applyBorder="0" applyAlignment="0" applyProtection="0"/>
    <xf numFmtId="0" fontId="22" fillId="30" borderId="0" applyNumberFormat="0" applyBorder="0" applyAlignment="0" applyProtection="0"/>
    <xf numFmtId="0" fontId="22" fillId="14" borderId="0" applyNumberFormat="0" applyBorder="0" applyAlignment="0" applyProtection="0"/>
    <xf numFmtId="0" fontId="22" fillId="31" borderId="0" applyNumberFormat="0" applyBorder="0" applyAlignment="0" applyProtection="0"/>
    <xf numFmtId="0" fontId="22" fillId="23" borderId="0" applyNumberFormat="0" applyBorder="0" applyAlignment="0" applyProtection="0"/>
    <xf numFmtId="0" fontId="22" fillId="32" borderId="0" applyNumberFormat="0" applyBorder="0" applyAlignment="0" applyProtection="0"/>
    <xf numFmtId="0" fontId="16" fillId="33" borderId="0" applyNumberFormat="0" applyBorder="0" applyAlignment="0" applyProtection="0"/>
    <xf numFmtId="0" fontId="60" fillId="34" borderId="1" applyNumberFormat="0" applyAlignment="0" applyProtection="0"/>
    <xf numFmtId="0" fontId="24" fillId="5" borderId="2" applyNumberFormat="0" applyAlignment="0" applyProtection="0"/>
    <xf numFmtId="0" fontId="61" fillId="0" borderId="3" applyNumberFormat="0" applyFill="0" applyAlignment="0" applyProtection="0"/>
    <xf numFmtId="0" fontId="62" fillId="35" borderId="4" applyNumberFormat="0" applyAlignment="0" applyProtection="0"/>
    <xf numFmtId="0" fontId="18" fillId="3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43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63" fillId="44" borderId="1" applyNumberFormat="0" applyAlignment="0" applyProtection="0"/>
    <xf numFmtId="0" fontId="3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5" borderId="0" applyNumberFormat="0" applyBorder="0" applyAlignment="0" applyProtection="0"/>
    <xf numFmtId="0" fontId="64" fillId="46" borderId="0" applyNumberFormat="0" applyBorder="0" applyAlignment="0" applyProtection="0"/>
    <xf numFmtId="37" fontId="1" fillId="0" borderId="0">
      <alignment/>
      <protection/>
    </xf>
    <xf numFmtId="0" fontId="0" fillId="47" borderId="10" applyNumberFormat="0" applyFont="0" applyAlignment="0" applyProtection="0"/>
    <xf numFmtId="0" fontId="0" fillId="4" borderId="2" applyNumberFormat="0" applyFont="0" applyAlignment="0" applyProtection="0"/>
    <xf numFmtId="0" fontId="65" fillId="34" borderId="11" applyNumberFormat="0" applyAlignment="0" applyProtection="0"/>
    <xf numFmtId="9" fontId="0" fillId="0" borderId="0" applyFont="0" applyFill="0" applyBorder="0" applyAlignment="0" applyProtection="0"/>
    <xf numFmtId="4" fontId="10" fillId="45" borderId="12" applyNumberFormat="0" applyProtection="0">
      <alignment vertical="center"/>
    </xf>
    <xf numFmtId="4" fontId="31" fillId="45" borderId="12" applyNumberFormat="0" applyProtection="0">
      <alignment vertical="center"/>
    </xf>
    <xf numFmtId="4" fontId="32" fillId="48" borderId="13">
      <alignment vertical="center"/>
      <protection/>
    </xf>
    <xf numFmtId="4" fontId="33" fillId="48" borderId="13">
      <alignment vertical="center"/>
      <protection/>
    </xf>
    <xf numFmtId="4" fontId="32" fillId="49" borderId="13">
      <alignment vertical="center"/>
      <protection/>
    </xf>
    <xf numFmtId="4" fontId="33" fillId="49" borderId="13">
      <alignment vertical="center"/>
      <protection/>
    </xf>
    <xf numFmtId="4" fontId="10" fillId="45" borderId="12" applyNumberFormat="0" applyProtection="0">
      <alignment horizontal="left" vertical="center" indent="1"/>
    </xf>
    <xf numFmtId="4" fontId="10" fillId="45" borderId="12" applyNumberFormat="0" applyProtection="0">
      <alignment horizontal="left" vertical="center" indent="1"/>
    </xf>
    <xf numFmtId="0" fontId="0" fillId="50" borderId="0">
      <alignment/>
      <protection/>
    </xf>
    <xf numFmtId="0" fontId="0" fillId="2" borderId="12" applyNumberFormat="0" applyProtection="0">
      <alignment horizontal="left" vertical="center" indent="1"/>
    </xf>
    <xf numFmtId="4" fontId="10" fillId="6" borderId="12" applyNumberFormat="0" applyProtection="0">
      <alignment horizontal="right" vertical="center"/>
    </xf>
    <xf numFmtId="4" fontId="10" fillId="3" borderId="12" applyNumberFormat="0" applyProtection="0">
      <alignment horizontal="right" vertical="center"/>
    </xf>
    <xf numFmtId="4" fontId="10" fillId="30" borderId="12" applyNumberFormat="0" applyProtection="0">
      <alignment horizontal="right" vertical="center"/>
    </xf>
    <xf numFmtId="4" fontId="10" fillId="32" borderId="12" applyNumberFormat="0" applyProtection="0">
      <alignment horizontal="right" vertical="center"/>
    </xf>
    <xf numFmtId="4" fontId="10" fillId="51" borderId="12" applyNumberFormat="0" applyProtection="0">
      <alignment horizontal="right" vertical="center"/>
    </xf>
    <xf numFmtId="4" fontId="10" fillId="52" borderId="12" applyNumberFormat="0" applyProtection="0">
      <alignment horizontal="right" vertical="center"/>
    </xf>
    <xf numFmtId="4" fontId="10" fillId="14" borderId="12" applyNumberFormat="0" applyProtection="0">
      <alignment horizontal="right" vertical="center"/>
    </xf>
    <xf numFmtId="4" fontId="10" fillId="43" borderId="12" applyNumberFormat="0" applyProtection="0">
      <alignment horizontal="right" vertical="center"/>
    </xf>
    <xf numFmtId="4" fontId="10" fillId="50" borderId="12" applyNumberFormat="0" applyProtection="0">
      <alignment horizontal="right" vertical="center"/>
    </xf>
    <xf numFmtId="4" fontId="9" fillId="53" borderId="12" applyNumberFormat="0" applyProtection="0">
      <alignment horizontal="left" vertical="center" indent="1"/>
    </xf>
    <xf numFmtId="4" fontId="10" fillId="5" borderId="14" applyNumberFormat="0" applyProtection="0">
      <alignment horizontal="left" vertical="center" indent="1"/>
    </xf>
    <xf numFmtId="4" fontId="34" fillId="31" borderId="0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35" fillId="54" borderId="0">
      <alignment horizontal="left" vertical="center" indent="1"/>
      <protection/>
    </xf>
    <xf numFmtId="4" fontId="10" fillId="5" borderId="12" applyNumberFormat="0" applyProtection="0">
      <alignment horizontal="left" vertical="center" indent="1"/>
    </xf>
    <xf numFmtId="0" fontId="0" fillId="55" borderId="15" applyNumberFormat="0" applyFont="0" applyAlignment="0">
      <protection/>
    </xf>
    <xf numFmtId="0" fontId="0" fillId="5" borderId="16" applyNumberFormat="0" applyAlignment="0">
      <protection/>
    </xf>
    <xf numFmtId="0" fontId="36" fillId="56" borderId="17">
      <alignment horizontal="left" vertical="center"/>
      <protection/>
    </xf>
    <xf numFmtId="0" fontId="0" fillId="55" borderId="18" applyNumberFormat="0" applyFont="0" applyAlignment="0">
      <protection/>
    </xf>
    <xf numFmtId="4" fontId="1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10" fillId="4" borderId="12" applyNumberFormat="0" applyProtection="0">
      <alignment vertical="center"/>
    </xf>
    <xf numFmtId="4" fontId="31" fillId="4" borderId="12" applyNumberFormat="0" applyProtection="0">
      <alignment vertical="center"/>
    </xf>
    <xf numFmtId="4" fontId="37" fillId="48" borderId="19">
      <alignment vertical="center"/>
      <protection/>
    </xf>
    <xf numFmtId="4" fontId="38" fillId="48" borderId="19">
      <alignment vertical="center"/>
      <protection/>
    </xf>
    <xf numFmtId="4" fontId="37" fillId="49" borderId="19">
      <alignment vertical="center"/>
      <protection/>
    </xf>
    <xf numFmtId="4" fontId="38" fillId="49" borderId="19">
      <alignment vertical="center"/>
      <protection/>
    </xf>
    <xf numFmtId="4" fontId="10" fillId="4" borderId="12" applyNumberFormat="0" applyProtection="0">
      <alignment horizontal="left" vertical="center" indent="1"/>
    </xf>
    <xf numFmtId="4" fontId="10" fillId="4" borderId="12" applyNumberFormat="0" applyProtection="0">
      <alignment horizontal="left" vertical="center" indent="1"/>
    </xf>
    <xf numFmtId="4" fontId="10" fillId="5" borderId="12" applyNumberFormat="0" applyProtection="0">
      <alignment horizontal="right" vertical="center"/>
    </xf>
    <xf numFmtId="4" fontId="31" fillId="5" borderId="12" applyNumberFormat="0" applyProtection="0">
      <alignment horizontal="right" vertical="center"/>
    </xf>
    <xf numFmtId="4" fontId="39" fillId="48" borderId="19">
      <alignment vertical="center"/>
      <protection/>
    </xf>
    <xf numFmtId="4" fontId="40" fillId="48" borderId="19">
      <alignment vertical="center"/>
      <protection/>
    </xf>
    <xf numFmtId="4" fontId="39" fillId="49" borderId="19">
      <alignment vertical="center"/>
      <protection/>
    </xf>
    <xf numFmtId="4" fontId="40" fillId="30" borderId="19">
      <alignment vertical="center"/>
      <protection/>
    </xf>
    <xf numFmtId="0" fontId="0" fillId="2" borderId="12" applyNumberFormat="0" applyProtection="0">
      <alignment horizontal="left" vertical="center" indent="1"/>
    </xf>
    <xf numFmtId="4" fontId="34" fillId="54" borderId="20">
      <alignment horizontal="right" vertical="center"/>
      <protection/>
    </xf>
    <xf numFmtId="4" fontId="34" fillId="54" borderId="20">
      <alignment horizontal="left" vertical="center" indent="1"/>
      <protection/>
    </xf>
    <xf numFmtId="4" fontId="34" fillId="57" borderId="20">
      <alignment horizontal="left" vertical="center" indent="1"/>
      <protection/>
    </xf>
    <xf numFmtId="0" fontId="0" fillId="2" borderId="12" applyNumberFormat="0" applyProtection="0">
      <alignment horizontal="left" vertical="center" indent="1"/>
    </xf>
    <xf numFmtId="4" fontId="34" fillId="57" borderId="20">
      <alignment vertical="center"/>
      <protection/>
    </xf>
    <xf numFmtId="4" fontId="41" fillId="57" borderId="20">
      <alignment vertical="center"/>
      <protection/>
    </xf>
    <xf numFmtId="4" fontId="32" fillId="48" borderId="21">
      <alignment vertical="center"/>
      <protection/>
    </xf>
    <xf numFmtId="4" fontId="33" fillId="48" borderId="21">
      <alignment vertical="center"/>
      <protection/>
    </xf>
    <xf numFmtId="4" fontId="32" fillId="49" borderId="19">
      <alignment vertical="center"/>
      <protection/>
    </xf>
    <xf numFmtId="4" fontId="33" fillId="49" borderId="19">
      <alignment vertical="center"/>
      <protection/>
    </xf>
    <xf numFmtId="4" fontId="34" fillId="4" borderId="20">
      <alignment horizontal="left" vertical="center" indent="1"/>
      <protection/>
    </xf>
    <xf numFmtId="0" fontId="42" fillId="0" borderId="0">
      <alignment/>
      <protection/>
    </xf>
    <xf numFmtId="4" fontId="43" fillId="5" borderId="12" applyNumberFormat="0" applyProtection="0">
      <alignment horizontal="right" vertical="center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2" applyNumberFormat="0" applyFill="0" applyAlignment="0" applyProtection="0"/>
    <xf numFmtId="0" fontId="70" fillId="0" borderId="23" applyNumberFormat="0" applyFill="0" applyAlignment="0" applyProtection="0"/>
    <xf numFmtId="0" fontId="71" fillId="0" borderId="24" applyNumberFormat="0" applyFill="0" applyAlignment="0" applyProtection="0"/>
    <xf numFmtId="0" fontId="71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72" fillId="0" borderId="26" applyNumberFormat="0" applyFill="0" applyAlignment="0" applyProtection="0"/>
    <xf numFmtId="0" fontId="73" fillId="58" borderId="0" applyNumberFormat="0" applyBorder="0" applyAlignment="0" applyProtection="0"/>
    <xf numFmtId="0" fontId="74" fillId="59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37" fontId="3" fillId="54" borderId="27" xfId="83" applyFont="1" applyFill="1" applyBorder="1" applyAlignment="1" applyProtection="1">
      <alignment horizontal="left" vertical="center" wrapText="1"/>
      <protection hidden="1"/>
    </xf>
    <xf numFmtId="37" fontId="7" fillId="54" borderId="27" xfId="83" applyFont="1" applyFill="1" applyBorder="1" applyAlignment="1">
      <alignment vertical="center"/>
      <protection/>
    </xf>
    <xf numFmtId="37" fontId="7" fillId="54" borderId="27" xfId="83" applyFont="1" applyFill="1" applyBorder="1" applyAlignment="1">
      <alignment vertical="center" wrapText="1"/>
      <protection/>
    </xf>
    <xf numFmtId="37" fontId="8" fillId="15" borderId="27" xfId="83" applyFont="1" applyFill="1" applyBorder="1" applyAlignment="1" applyProtection="1">
      <alignment vertical="center" wrapText="1"/>
      <protection hidden="1"/>
    </xf>
    <xf numFmtId="37" fontId="8" fillId="15" borderId="28" xfId="83" applyFont="1" applyFill="1" applyBorder="1" applyAlignment="1" applyProtection="1">
      <alignment vertical="center"/>
      <protection hidden="1"/>
    </xf>
    <xf numFmtId="37" fontId="2" fillId="60" borderId="27" xfId="83" applyFont="1" applyFill="1" applyBorder="1" applyAlignment="1" applyProtection="1">
      <alignment horizontal="right" vertical="center"/>
      <protection hidden="1"/>
    </xf>
    <xf numFmtId="37" fontId="2" fillId="60" borderId="27" xfId="83" applyFont="1" applyFill="1" applyBorder="1" applyAlignment="1" applyProtection="1">
      <alignment vertical="center" wrapText="1"/>
      <protection hidden="1"/>
    </xf>
    <xf numFmtId="37" fontId="8" fillId="60" borderId="27" xfId="83" applyFont="1" applyFill="1" applyBorder="1" applyAlignment="1" applyProtection="1">
      <alignment horizontal="right" vertical="center" wrapText="1"/>
      <protection hidden="1"/>
    </xf>
    <xf numFmtId="37" fontId="3" fillId="54" borderId="27" xfId="83" applyFont="1" applyFill="1" applyBorder="1" applyAlignment="1" applyProtection="1">
      <alignment horizontal="center" vertical="center"/>
      <protection hidden="1"/>
    </xf>
    <xf numFmtId="0" fontId="0" fillId="61" borderId="0" xfId="0" applyFill="1" applyAlignment="1">
      <alignment/>
    </xf>
    <xf numFmtId="0" fontId="0" fillId="61" borderId="0" xfId="0" applyFont="1" applyFill="1" applyAlignment="1">
      <alignment/>
    </xf>
    <xf numFmtId="37" fontId="3" fillId="61" borderId="0" xfId="83" applyFont="1" applyFill="1" applyAlignment="1" applyProtection="1">
      <alignment wrapText="1"/>
      <protection hidden="1"/>
    </xf>
    <xf numFmtId="37" fontId="4" fillId="61" borderId="0" xfId="83" applyFont="1" applyFill="1" applyAlignment="1" applyProtection="1">
      <alignment horizontal="right" wrapText="1"/>
      <protection hidden="1"/>
    </xf>
    <xf numFmtId="37" fontId="2" fillId="61" borderId="27" xfId="83" applyFont="1" applyFill="1" applyBorder="1" applyAlignment="1" applyProtection="1">
      <alignment wrapText="1"/>
      <protection hidden="1"/>
    </xf>
    <xf numFmtId="37" fontId="3" fillId="61" borderId="0" xfId="83" applyFont="1" applyFill="1" applyAlignment="1" applyProtection="1">
      <alignment wrapText="1"/>
      <protection hidden="1"/>
    </xf>
    <xf numFmtId="37" fontId="2" fillId="61" borderId="0" xfId="83" applyFont="1" applyFill="1" applyAlignment="1" applyProtection="1">
      <alignment wrapText="1"/>
      <protection hidden="1"/>
    </xf>
    <xf numFmtId="37" fontId="2" fillId="61" borderId="29" xfId="83" applyFont="1" applyFill="1" applyBorder="1" applyAlignment="1" applyProtection="1">
      <alignment wrapText="1"/>
      <protection hidden="1"/>
    </xf>
    <xf numFmtId="37" fontId="3" fillId="61" borderId="0" xfId="83" applyFont="1" applyFill="1" applyBorder="1" applyAlignment="1" applyProtection="1">
      <alignment wrapText="1"/>
      <protection hidden="1"/>
    </xf>
    <xf numFmtId="37" fontId="1" fillId="61" borderId="30" xfId="83" applyFill="1" applyBorder="1" applyProtection="1">
      <alignment/>
      <protection locked="0"/>
    </xf>
    <xf numFmtId="37" fontId="4" fillId="61" borderId="0" xfId="83" applyFont="1" applyFill="1" applyBorder="1" applyAlignment="1" applyProtection="1">
      <alignment wrapText="1"/>
      <protection hidden="1"/>
    </xf>
    <xf numFmtId="37" fontId="3" fillId="61" borderId="28" xfId="83" applyFont="1" applyFill="1" applyBorder="1" applyAlignment="1" applyProtection="1">
      <alignment wrapText="1"/>
      <protection hidden="1"/>
    </xf>
    <xf numFmtId="37" fontId="75" fillId="62" borderId="27" xfId="83" applyFont="1" applyFill="1" applyBorder="1" applyAlignment="1" applyProtection="1">
      <alignment horizontal="left" vertical="center"/>
      <protection hidden="1"/>
    </xf>
    <xf numFmtId="37" fontId="2" fillId="61" borderId="0" xfId="83" applyFont="1" applyFill="1" applyAlignment="1" applyProtection="1">
      <alignment vertical="center"/>
      <protection hidden="1"/>
    </xf>
    <xf numFmtId="37" fontId="2" fillId="61" borderId="0" xfId="83" applyFont="1" applyFill="1" applyAlignment="1" applyProtection="1">
      <alignment horizontal="center" vertical="center"/>
      <protection hidden="1"/>
    </xf>
    <xf numFmtId="37" fontId="3" fillId="61" borderId="0" xfId="83" applyFont="1" applyFill="1" applyAlignment="1" applyProtection="1">
      <alignment vertical="center"/>
      <protection hidden="1"/>
    </xf>
    <xf numFmtId="37" fontId="3" fillId="61" borderId="0" xfId="83" applyFont="1" applyFill="1" applyAlignment="1" applyProtection="1">
      <alignment vertical="center"/>
      <protection hidden="1"/>
    </xf>
    <xf numFmtId="0" fontId="1" fillId="61" borderId="0" xfId="0" applyFont="1" applyFill="1" applyAlignment="1">
      <alignment/>
    </xf>
    <xf numFmtId="37" fontId="2" fillId="61" borderId="0" xfId="83" applyFont="1" applyFill="1" applyAlignment="1" applyProtection="1">
      <alignment vertical="center" wrapText="1"/>
      <protection hidden="1"/>
    </xf>
    <xf numFmtId="37" fontId="3" fillId="61" borderId="0" xfId="83" applyFont="1" applyFill="1" applyAlignment="1" applyProtection="1">
      <alignment vertical="center" wrapText="1"/>
      <protection hidden="1"/>
    </xf>
    <xf numFmtId="37" fontId="3" fillId="61" borderId="0" xfId="83" applyFont="1" applyFill="1" applyAlignment="1" applyProtection="1">
      <alignment vertical="center" wrapText="1"/>
      <protection hidden="1"/>
    </xf>
    <xf numFmtId="37" fontId="8" fillId="61" borderId="0" xfId="83" applyFont="1" applyFill="1" applyAlignment="1" applyProtection="1">
      <alignment vertical="center" wrapText="1"/>
      <protection hidden="1"/>
    </xf>
    <xf numFmtId="0" fontId="12" fillId="61" borderId="31" xfId="0" applyFont="1" applyFill="1" applyBorder="1" applyAlignment="1">
      <alignment horizontal="left" wrapText="1"/>
    </xf>
    <xf numFmtId="0" fontId="12" fillId="61" borderId="0" xfId="0" applyFont="1" applyFill="1" applyAlignment="1">
      <alignment/>
    </xf>
    <xf numFmtId="0" fontId="0" fillId="61" borderId="31" xfId="0" applyFont="1" applyFill="1" applyBorder="1" applyAlignment="1">
      <alignment horizontal="left" wrapText="1"/>
    </xf>
    <xf numFmtId="0" fontId="12" fillId="61" borderId="32" xfId="0" applyFont="1" applyFill="1" applyBorder="1" applyAlignment="1">
      <alignment horizontal="left" wrapText="1"/>
    </xf>
    <xf numFmtId="180" fontId="12" fillId="61" borderId="0" xfId="0" applyNumberFormat="1" applyFont="1" applyFill="1" applyBorder="1" applyAlignment="1">
      <alignment wrapText="1"/>
    </xf>
    <xf numFmtId="0" fontId="47" fillId="61" borderId="31" xfId="0" applyFont="1" applyFill="1" applyBorder="1" applyAlignment="1" quotePrefix="1">
      <alignment horizontal="right" wrapText="1"/>
    </xf>
    <xf numFmtId="0" fontId="0" fillId="61" borderId="33" xfId="0" applyFont="1" applyFill="1" applyBorder="1" applyAlignment="1">
      <alignment horizontal="left" wrapText="1"/>
    </xf>
    <xf numFmtId="0" fontId="0" fillId="61" borderId="0" xfId="0" applyFont="1" applyFill="1" applyAlignment="1">
      <alignment horizontal="left"/>
    </xf>
    <xf numFmtId="0" fontId="76" fillId="63" borderId="32" xfId="0" applyFont="1" applyFill="1" applyBorder="1" applyAlignment="1">
      <alignment horizontal="left" vertical="center" wrapText="1"/>
    </xf>
    <xf numFmtId="15" fontId="77" fillId="63" borderId="27" xfId="0" applyNumberFormat="1" applyFont="1" applyFill="1" applyBorder="1" applyAlignment="1">
      <alignment horizontal="center" vertical="center" wrapText="1"/>
    </xf>
    <xf numFmtId="0" fontId="77" fillId="63" borderId="27" xfId="0" applyFont="1" applyFill="1" applyBorder="1" applyAlignment="1">
      <alignment horizontal="center" vertical="center" wrapText="1"/>
    </xf>
    <xf numFmtId="0" fontId="76" fillId="63" borderId="27" xfId="0" applyFont="1" applyFill="1" applyBorder="1" applyAlignment="1">
      <alignment horizontal="center" vertical="center" wrapText="1"/>
    </xf>
    <xf numFmtId="15" fontId="76" fillId="63" borderId="34" xfId="0" applyNumberFormat="1" applyFont="1" applyFill="1" applyBorder="1" applyAlignment="1">
      <alignment horizontal="center" vertical="center" wrapText="1"/>
    </xf>
    <xf numFmtId="0" fontId="77" fillId="63" borderId="32" xfId="0" applyFont="1" applyFill="1" applyBorder="1" applyAlignment="1">
      <alignment horizontal="left" vertical="center" wrapText="1"/>
    </xf>
    <xf numFmtId="186" fontId="9" fillId="61" borderId="0" xfId="0" applyNumberFormat="1" applyFont="1" applyFill="1" applyBorder="1" applyAlignment="1">
      <alignment wrapText="1"/>
    </xf>
    <xf numFmtId="178" fontId="10" fillId="61" borderId="0" xfId="0" applyNumberFormat="1" applyFont="1" applyFill="1" applyBorder="1" applyAlignment="1">
      <alignment wrapText="1"/>
    </xf>
    <xf numFmtId="179" fontId="10" fillId="61" borderId="0" xfId="0" applyNumberFormat="1" applyFont="1" applyFill="1" applyBorder="1" applyAlignment="1">
      <alignment wrapText="1"/>
    </xf>
    <xf numFmtId="177" fontId="9" fillId="61" borderId="27" xfId="0" applyNumberFormat="1" applyFont="1" applyFill="1" applyBorder="1" applyAlignment="1">
      <alignment wrapText="1"/>
    </xf>
    <xf numFmtId="181" fontId="9" fillId="61" borderId="0" xfId="0" applyNumberFormat="1" applyFont="1" applyFill="1" applyBorder="1" applyAlignment="1">
      <alignment wrapText="1"/>
    </xf>
    <xf numFmtId="181" fontId="10" fillId="61" borderId="0" xfId="0" applyNumberFormat="1" applyFont="1" applyFill="1" applyBorder="1" applyAlignment="1">
      <alignment wrapText="1"/>
    </xf>
    <xf numFmtId="188" fontId="13" fillId="61" borderId="0" xfId="79" applyNumberFormat="1" applyFont="1" applyFill="1" applyBorder="1" applyAlignment="1">
      <alignment wrapText="1"/>
    </xf>
    <xf numFmtId="181" fontId="10" fillId="61" borderId="29" xfId="0" applyNumberFormat="1" applyFont="1" applyFill="1" applyBorder="1" applyAlignment="1">
      <alignment wrapText="1"/>
    </xf>
    <xf numFmtId="0" fontId="9" fillId="61" borderId="31" xfId="0" applyFont="1" applyFill="1" applyBorder="1" applyAlignment="1">
      <alignment horizontal="left" wrapText="1"/>
    </xf>
    <xf numFmtId="190" fontId="13" fillId="61" borderId="0" xfId="0" applyNumberFormat="1" applyFont="1" applyFill="1" applyBorder="1" applyAlignment="1">
      <alignment wrapText="1"/>
    </xf>
    <xf numFmtId="189" fontId="9" fillId="61" borderId="0" xfId="0" applyNumberFormat="1" applyFont="1" applyFill="1" applyBorder="1" applyAlignment="1">
      <alignment wrapText="1"/>
    </xf>
    <xf numFmtId="187" fontId="9" fillId="61" borderId="35" xfId="87" applyNumberFormat="1" applyFont="1" applyFill="1" applyBorder="1" applyAlignment="1">
      <alignment wrapText="1"/>
    </xf>
    <xf numFmtId="0" fontId="10" fillId="61" borderId="31" xfId="0" applyFont="1" applyFill="1" applyBorder="1" applyAlignment="1">
      <alignment horizontal="left" wrapText="1"/>
    </xf>
    <xf numFmtId="191" fontId="10" fillId="61" borderId="0" xfId="0" applyNumberFormat="1" applyFont="1" applyFill="1" applyBorder="1" applyAlignment="1">
      <alignment wrapText="1"/>
    </xf>
    <xf numFmtId="187" fontId="10" fillId="61" borderId="35" xfId="87" applyNumberFormat="1" applyFont="1" applyFill="1" applyBorder="1" applyAlignment="1">
      <alignment wrapText="1"/>
    </xf>
    <xf numFmtId="189" fontId="10" fillId="61" borderId="0" xfId="0" applyNumberFormat="1" applyFont="1" applyFill="1" applyBorder="1" applyAlignment="1">
      <alignment wrapText="1"/>
    </xf>
    <xf numFmtId="0" fontId="9" fillId="61" borderId="32" xfId="0" applyFont="1" applyFill="1" applyBorder="1" applyAlignment="1">
      <alignment horizontal="left" wrapText="1"/>
    </xf>
    <xf numFmtId="186" fontId="9" fillId="61" borderId="27" xfId="0" applyNumberFormat="1" applyFont="1" applyFill="1" applyBorder="1" applyAlignment="1">
      <alignment wrapText="1"/>
    </xf>
    <xf numFmtId="190" fontId="14" fillId="61" borderId="27" xfId="0" applyNumberFormat="1" applyFont="1" applyFill="1" applyBorder="1" applyAlignment="1">
      <alignment wrapText="1"/>
    </xf>
    <xf numFmtId="189" fontId="9" fillId="61" borderId="27" xfId="0" applyNumberFormat="1" applyFont="1" applyFill="1" applyBorder="1" applyAlignment="1">
      <alignment wrapText="1"/>
    </xf>
    <xf numFmtId="177" fontId="9" fillId="61" borderId="0" xfId="0" applyNumberFormat="1" applyFont="1" applyFill="1" applyBorder="1" applyAlignment="1">
      <alignment wrapText="1"/>
    </xf>
    <xf numFmtId="183" fontId="9" fillId="61" borderId="35" xfId="0" applyNumberFormat="1" applyFont="1" applyFill="1" applyBorder="1" applyAlignment="1">
      <alignment wrapText="1"/>
    </xf>
    <xf numFmtId="188" fontId="10" fillId="61" borderId="0" xfId="79" applyNumberFormat="1" applyFont="1" applyFill="1" applyBorder="1" applyAlignment="1">
      <alignment wrapText="1"/>
    </xf>
    <xf numFmtId="183" fontId="10" fillId="61" borderId="35" xfId="0" applyNumberFormat="1" applyFont="1" applyFill="1" applyBorder="1" applyAlignment="1">
      <alignment wrapText="1"/>
    </xf>
    <xf numFmtId="0" fontId="10" fillId="61" borderId="33" xfId="0" applyFont="1" applyFill="1" applyBorder="1" applyAlignment="1">
      <alignment horizontal="left" wrapText="1"/>
    </xf>
    <xf numFmtId="188" fontId="10" fillId="61" borderId="29" xfId="79" applyNumberFormat="1" applyFont="1" applyFill="1" applyBorder="1" applyAlignment="1">
      <alignment wrapText="1"/>
    </xf>
    <xf numFmtId="189" fontId="10" fillId="61" borderId="29" xfId="0" applyNumberFormat="1" applyFont="1" applyFill="1" applyBorder="1" applyAlignment="1">
      <alignment wrapText="1"/>
    </xf>
    <xf numFmtId="183" fontId="10" fillId="61" borderId="36" xfId="0" applyNumberFormat="1" applyFont="1" applyFill="1" applyBorder="1" applyAlignment="1">
      <alignment wrapText="1"/>
    </xf>
    <xf numFmtId="177" fontId="12" fillId="61" borderId="0" xfId="0" applyNumberFormat="1" applyFont="1" applyFill="1" applyAlignment="1">
      <alignment/>
    </xf>
    <xf numFmtId="186" fontId="12" fillId="61" borderId="0" xfId="0" applyNumberFormat="1" applyFont="1" applyFill="1" applyAlignment="1">
      <alignment/>
    </xf>
    <xf numFmtId="177" fontId="0" fillId="61" borderId="0" xfId="0" applyNumberFormat="1" applyFill="1" applyAlignment="1">
      <alignment/>
    </xf>
    <xf numFmtId="180" fontId="13" fillId="61" borderId="29" xfId="0" applyNumberFormat="1" applyFont="1" applyFill="1" applyBorder="1" applyAlignment="1">
      <alignment wrapText="1"/>
    </xf>
    <xf numFmtId="49" fontId="13" fillId="61" borderId="29" xfId="0" applyNumberFormat="1" applyFont="1" applyFill="1" applyBorder="1" applyAlignment="1">
      <alignment horizontal="right" wrapText="1"/>
    </xf>
    <xf numFmtId="0" fontId="0" fillId="61" borderId="36" xfId="0" applyFill="1" applyBorder="1" applyAlignment="1">
      <alignment/>
    </xf>
    <xf numFmtId="0" fontId="0" fillId="61" borderId="0" xfId="0" applyFill="1" applyAlignment="1">
      <alignment horizontal="left"/>
    </xf>
    <xf numFmtId="0" fontId="77" fillId="64" borderId="32" xfId="0" applyFont="1" applyFill="1" applyBorder="1" applyAlignment="1">
      <alignment horizontal="left" vertical="center" wrapText="1"/>
    </xf>
    <xf numFmtId="0" fontId="76" fillId="64" borderId="27" xfId="0" applyFont="1" applyFill="1" applyBorder="1" applyAlignment="1">
      <alignment horizontal="center" vertical="center" wrapText="1"/>
    </xf>
    <xf numFmtId="0" fontId="76" fillId="64" borderId="32" xfId="0" applyFont="1" applyFill="1" applyBorder="1" applyAlignment="1">
      <alignment horizontal="left" vertical="center" wrapText="1"/>
    </xf>
    <xf numFmtId="15" fontId="77" fillId="64" borderId="27" xfId="0" applyNumberFormat="1" applyFont="1" applyFill="1" applyBorder="1" applyAlignment="1">
      <alignment horizontal="center" vertical="center" wrapText="1"/>
    </xf>
    <xf numFmtId="0" fontId="77" fillId="64" borderId="27" xfId="0" applyFont="1" applyFill="1" applyBorder="1" applyAlignment="1">
      <alignment horizontal="center" vertical="center" wrapText="1"/>
    </xf>
    <xf numFmtId="15" fontId="76" fillId="64" borderId="34" xfId="0" applyNumberFormat="1" applyFont="1" applyFill="1" applyBorder="1" applyAlignment="1">
      <alignment horizontal="center" vertical="center" wrapText="1"/>
    </xf>
    <xf numFmtId="187" fontId="9" fillId="61" borderId="35" xfId="0" applyNumberFormat="1" applyFont="1" applyFill="1" applyBorder="1" applyAlignment="1">
      <alignment wrapText="1"/>
    </xf>
    <xf numFmtId="187" fontId="9" fillId="61" borderId="34" xfId="87" applyNumberFormat="1" applyFont="1" applyFill="1" applyBorder="1" applyAlignment="1">
      <alignment wrapText="1"/>
    </xf>
    <xf numFmtId="187" fontId="10" fillId="61" borderId="35" xfId="0" applyNumberFormat="1" applyFont="1" applyFill="1" applyBorder="1" applyAlignment="1">
      <alignment wrapText="1"/>
    </xf>
    <xf numFmtId="0" fontId="10" fillId="61" borderId="0" xfId="0" applyFont="1" applyFill="1" applyBorder="1" applyAlignment="1">
      <alignment wrapText="1"/>
    </xf>
    <xf numFmtId="0" fontId="10" fillId="61" borderId="31" xfId="0" applyFont="1" applyFill="1" applyBorder="1" applyAlignment="1">
      <alignment horizontal="right" wrapText="1"/>
    </xf>
    <xf numFmtId="177" fontId="10" fillId="61" borderId="0" xfId="0" applyNumberFormat="1" applyFont="1" applyFill="1" applyBorder="1" applyAlignment="1">
      <alignment wrapText="1"/>
    </xf>
    <xf numFmtId="0" fontId="10" fillId="61" borderId="33" xfId="0" applyFont="1" applyFill="1" applyBorder="1" applyAlignment="1">
      <alignment horizontal="right" wrapText="1"/>
    </xf>
    <xf numFmtId="177" fontId="10" fillId="61" borderId="29" xfId="0" applyNumberFormat="1" applyFont="1" applyFill="1" applyBorder="1" applyAlignment="1">
      <alignment wrapText="1"/>
    </xf>
    <xf numFmtId="187" fontId="10" fillId="61" borderId="36" xfId="0" applyNumberFormat="1" applyFont="1" applyFill="1" applyBorder="1" applyAlignment="1">
      <alignment wrapText="1"/>
    </xf>
    <xf numFmtId="180" fontId="10" fillId="61" borderId="0" xfId="0" applyNumberFormat="1" applyFont="1" applyFill="1" applyBorder="1" applyAlignment="1">
      <alignment wrapText="1"/>
    </xf>
    <xf numFmtId="182" fontId="10" fillId="61" borderId="0" xfId="0" applyNumberFormat="1" applyFont="1" applyFill="1" applyBorder="1" applyAlignment="1">
      <alignment wrapText="1"/>
    </xf>
    <xf numFmtId="180" fontId="10" fillId="61" borderId="29" xfId="0" applyNumberFormat="1" applyFont="1" applyFill="1" applyBorder="1" applyAlignment="1">
      <alignment wrapText="1"/>
    </xf>
    <xf numFmtId="49" fontId="10" fillId="61" borderId="29" xfId="0" applyNumberFormat="1" applyFont="1" applyFill="1" applyBorder="1" applyAlignment="1">
      <alignment horizontal="right" wrapText="1"/>
    </xf>
    <xf numFmtId="0" fontId="76" fillId="62" borderId="32" xfId="0" applyFont="1" applyFill="1" applyBorder="1" applyAlignment="1">
      <alignment horizontal="left" vertical="center" wrapText="1"/>
    </xf>
    <xf numFmtId="15" fontId="77" fillId="62" borderId="27" xfId="0" applyNumberFormat="1" applyFont="1" applyFill="1" applyBorder="1" applyAlignment="1">
      <alignment horizontal="center" vertical="center" wrapText="1"/>
    </xf>
    <xf numFmtId="0" fontId="77" fillId="62" borderId="27" xfId="0" applyFont="1" applyFill="1" applyBorder="1" applyAlignment="1">
      <alignment horizontal="center" vertical="center" wrapText="1"/>
    </xf>
    <xf numFmtId="0" fontId="76" fillId="62" borderId="27" xfId="0" applyFont="1" applyFill="1" applyBorder="1" applyAlignment="1">
      <alignment horizontal="center" vertical="center" wrapText="1"/>
    </xf>
    <xf numFmtId="15" fontId="76" fillId="62" borderId="34" xfId="0" applyNumberFormat="1" applyFont="1" applyFill="1" applyBorder="1" applyAlignment="1">
      <alignment horizontal="center" vertical="center" wrapText="1"/>
    </xf>
    <xf numFmtId="0" fontId="77" fillId="62" borderId="32" xfId="0" applyFont="1" applyFill="1" applyBorder="1" applyAlignment="1">
      <alignment horizontal="left" vertical="center" wrapText="1"/>
    </xf>
    <xf numFmtId="179" fontId="9" fillId="61" borderId="27" xfId="0" applyNumberFormat="1" applyFont="1" applyFill="1" applyBorder="1" applyAlignment="1">
      <alignment wrapText="1"/>
    </xf>
    <xf numFmtId="180" fontId="13" fillId="61" borderId="0" xfId="0" applyNumberFormat="1" applyFont="1" applyFill="1" applyBorder="1" applyAlignment="1">
      <alignment wrapText="1"/>
    </xf>
    <xf numFmtId="181" fontId="9" fillId="61" borderId="27" xfId="0" applyNumberFormat="1" applyFont="1" applyFill="1" applyBorder="1" applyAlignment="1">
      <alignment wrapText="1"/>
    </xf>
    <xf numFmtId="180" fontId="14" fillId="61" borderId="27" xfId="0" applyNumberFormat="1" applyFont="1" applyFill="1" applyBorder="1" applyAlignment="1">
      <alignment wrapText="1"/>
    </xf>
    <xf numFmtId="187" fontId="9" fillId="61" borderId="34" xfId="0" applyNumberFormat="1" applyFont="1" applyFill="1" applyBorder="1" applyAlignment="1">
      <alignment wrapText="1"/>
    </xf>
    <xf numFmtId="179" fontId="12" fillId="61" borderId="0" xfId="0" applyNumberFormat="1" applyFont="1" applyFill="1" applyAlignment="1">
      <alignment/>
    </xf>
    <xf numFmtId="0" fontId="76" fillId="65" borderId="32" xfId="0" applyFont="1" applyFill="1" applyBorder="1" applyAlignment="1">
      <alignment horizontal="left" vertical="center" wrapText="1"/>
    </xf>
    <xf numFmtId="15" fontId="77" fillId="65" borderId="27" xfId="0" applyNumberFormat="1" applyFont="1" applyFill="1" applyBorder="1" applyAlignment="1">
      <alignment horizontal="center" vertical="center" wrapText="1"/>
    </xf>
    <xf numFmtId="0" fontId="77" fillId="65" borderId="27" xfId="0" applyFont="1" applyFill="1" applyBorder="1" applyAlignment="1">
      <alignment horizontal="center" vertical="center" wrapText="1"/>
    </xf>
    <xf numFmtId="0" fontId="76" fillId="65" borderId="27" xfId="0" applyFont="1" applyFill="1" applyBorder="1" applyAlignment="1">
      <alignment horizontal="center" vertical="center" wrapText="1"/>
    </xf>
    <xf numFmtId="15" fontId="76" fillId="65" borderId="34" xfId="0" applyNumberFormat="1" applyFont="1" applyFill="1" applyBorder="1" applyAlignment="1">
      <alignment horizontal="center" vertical="center" wrapText="1"/>
    </xf>
    <xf numFmtId="0" fontId="77" fillId="65" borderId="32" xfId="0" applyFont="1" applyFill="1" applyBorder="1" applyAlignment="1">
      <alignment horizontal="left" vertical="center" wrapText="1"/>
    </xf>
    <xf numFmtId="0" fontId="10" fillId="61" borderId="29" xfId="0" applyFont="1" applyFill="1" applyBorder="1" applyAlignment="1">
      <alignment wrapText="1"/>
    </xf>
    <xf numFmtId="192" fontId="10" fillId="61" borderId="29" xfId="0" applyNumberFormat="1" applyFont="1" applyFill="1" applyBorder="1" applyAlignment="1">
      <alignment wrapText="1"/>
    </xf>
    <xf numFmtId="187" fontId="10" fillId="61" borderId="36" xfId="87" applyNumberFormat="1" applyFont="1" applyFill="1" applyBorder="1" applyAlignment="1">
      <alignment wrapText="1"/>
    </xf>
    <xf numFmtId="0" fontId="76" fillId="66" borderId="32" xfId="0" applyFont="1" applyFill="1" applyBorder="1" applyAlignment="1">
      <alignment horizontal="left" vertical="center" wrapText="1"/>
    </xf>
    <xf numFmtId="15" fontId="77" fillId="66" borderId="27" xfId="0" applyNumberFormat="1" applyFont="1" applyFill="1" applyBorder="1" applyAlignment="1">
      <alignment horizontal="center" vertical="center" wrapText="1"/>
    </xf>
    <xf numFmtId="0" fontId="77" fillId="66" borderId="27" xfId="0" applyFont="1" applyFill="1" applyBorder="1" applyAlignment="1">
      <alignment horizontal="center" vertical="center" wrapText="1"/>
    </xf>
    <xf numFmtId="0" fontId="76" fillId="66" borderId="27" xfId="0" applyFont="1" applyFill="1" applyBorder="1" applyAlignment="1">
      <alignment horizontal="center" vertical="center" wrapText="1"/>
    </xf>
    <xf numFmtId="15" fontId="76" fillId="66" borderId="34" xfId="0" applyNumberFormat="1" applyFont="1" applyFill="1" applyBorder="1" applyAlignment="1">
      <alignment horizontal="center" vertical="center" wrapText="1"/>
    </xf>
    <xf numFmtId="0" fontId="77" fillId="66" borderId="32" xfId="0" applyFont="1" applyFill="1" applyBorder="1" applyAlignment="1">
      <alignment horizontal="left" vertical="center" wrapText="1"/>
    </xf>
    <xf numFmtId="184" fontId="1" fillId="61" borderId="0" xfId="83" applyNumberFormat="1" applyFont="1" applyFill="1" applyBorder="1" applyProtection="1">
      <alignment/>
      <protection locked="0"/>
    </xf>
    <xf numFmtId="184" fontId="5" fillId="61" borderId="0" xfId="83" applyNumberFormat="1" applyFont="1" applyFill="1" applyBorder="1" applyProtection="1">
      <alignment/>
      <protection locked="0"/>
    </xf>
    <xf numFmtId="184" fontId="3" fillId="61" borderId="0" xfId="83" applyNumberFormat="1" applyFont="1" applyFill="1" applyProtection="1">
      <alignment/>
      <protection hidden="1"/>
    </xf>
    <xf numFmtId="184" fontId="6" fillId="61" borderId="27" xfId="83" applyNumberFormat="1" applyFont="1" applyFill="1" applyBorder="1" applyProtection="1">
      <alignment/>
      <protection locked="0"/>
    </xf>
    <xf numFmtId="184" fontId="6" fillId="61" borderId="0" xfId="83" applyNumberFormat="1" applyFont="1" applyFill="1" applyBorder="1" applyProtection="1">
      <alignment/>
      <protection locked="0"/>
    </xf>
    <xf numFmtId="184" fontId="3" fillId="61" borderId="0" xfId="83" applyNumberFormat="1" applyFont="1" applyFill="1" applyAlignment="1" applyProtection="1">
      <alignment horizontal="right"/>
      <protection hidden="1"/>
    </xf>
    <xf numFmtId="184" fontId="4" fillId="61" borderId="0" xfId="83" applyNumberFormat="1" applyFont="1" applyFill="1" applyAlignment="1" applyProtection="1">
      <alignment horizontal="right"/>
      <protection hidden="1"/>
    </xf>
    <xf numFmtId="184" fontId="1" fillId="61" borderId="29" xfId="83" applyNumberFormat="1" applyFont="1" applyFill="1" applyBorder="1" applyProtection="1">
      <alignment/>
      <protection locked="0"/>
    </xf>
    <xf numFmtId="186" fontId="2" fillId="60" borderId="27" xfId="83" applyNumberFormat="1" applyFont="1" applyFill="1" applyBorder="1" applyAlignment="1" applyProtection="1">
      <alignment vertical="center"/>
      <protection hidden="1"/>
    </xf>
    <xf numFmtId="186" fontId="3" fillId="61" borderId="0" xfId="83" applyNumberFormat="1" applyFont="1" applyFill="1" applyBorder="1" applyAlignment="1" applyProtection="1">
      <alignment vertical="center"/>
      <protection hidden="1"/>
    </xf>
    <xf numFmtId="186" fontId="45" fillId="61" borderId="0" xfId="83" applyNumberFormat="1" applyFont="1" applyFill="1" applyBorder="1" applyAlignment="1" applyProtection="1">
      <alignment vertical="center"/>
      <protection hidden="1"/>
    </xf>
    <xf numFmtId="186" fontId="2" fillId="15" borderId="37" xfId="83" applyNumberFormat="1" applyFont="1" applyFill="1" applyBorder="1" applyAlignment="1" applyProtection="1">
      <alignment horizontal="right" vertical="center"/>
      <protection hidden="1"/>
    </xf>
    <xf numFmtId="186" fontId="3" fillId="61" borderId="38" xfId="83" applyNumberFormat="1" applyFont="1" applyFill="1" applyBorder="1" applyAlignment="1" applyProtection="1">
      <alignment vertical="center"/>
      <protection hidden="1"/>
    </xf>
    <xf numFmtId="186" fontId="45" fillId="61" borderId="29" xfId="83" applyNumberFormat="1" applyFont="1" applyFill="1" applyBorder="1" applyAlignment="1" applyProtection="1">
      <alignment vertical="center"/>
      <protection hidden="1"/>
    </xf>
    <xf numFmtId="186" fontId="45" fillId="61" borderId="39" xfId="83" applyNumberFormat="1" applyFont="1" applyFill="1" applyBorder="1" applyAlignment="1" applyProtection="1">
      <alignment vertical="center"/>
      <protection hidden="1"/>
    </xf>
    <xf numFmtId="186" fontId="2" fillId="61" borderId="38" xfId="83" applyNumberFormat="1" applyFont="1" applyFill="1" applyBorder="1" applyAlignment="1" applyProtection="1">
      <alignment vertical="center"/>
      <protection hidden="1"/>
    </xf>
    <xf numFmtId="186" fontId="45" fillId="61" borderId="29" xfId="83" applyNumberFormat="1" applyFont="1" applyFill="1" applyBorder="1" applyAlignment="1" applyProtection="1" quotePrefix="1">
      <alignment horizontal="right" vertical="center"/>
      <protection hidden="1"/>
    </xf>
    <xf numFmtId="186" fontId="6" fillId="15" borderId="27" xfId="0" applyNumberFormat="1" applyFont="1" applyFill="1" applyBorder="1" applyAlignment="1">
      <alignment horizontal="right" vertical="center" wrapText="1"/>
    </xf>
    <xf numFmtId="176" fontId="7" fillId="62" borderId="27" xfId="83" applyNumberFormat="1" applyFont="1" applyFill="1" applyBorder="1" applyAlignment="1" applyProtection="1" quotePrefix="1">
      <alignment horizontal="center" vertical="center" wrapText="1"/>
      <protection/>
    </xf>
    <xf numFmtId="186" fontId="1" fillId="61" borderId="0" xfId="0" applyNumberFormat="1" applyFont="1" applyFill="1" applyAlignment="1">
      <alignment/>
    </xf>
    <xf numFmtId="186" fontId="3" fillId="54" borderId="27" xfId="83" applyNumberFormat="1" applyFont="1" applyFill="1" applyBorder="1" applyAlignment="1" applyProtection="1">
      <alignment horizontal="center" vertical="center"/>
      <protection hidden="1"/>
    </xf>
    <xf numFmtId="186" fontId="2" fillId="61" borderId="0" xfId="83" applyNumberFormat="1" applyFont="1" applyFill="1" applyBorder="1" applyAlignment="1" applyProtection="1">
      <alignment vertical="center"/>
      <protection hidden="1"/>
    </xf>
    <xf numFmtId="189" fontId="13" fillId="61" borderId="0" xfId="0" applyNumberFormat="1" applyFont="1" applyFill="1" applyBorder="1" applyAlignment="1">
      <alignment wrapText="1"/>
    </xf>
    <xf numFmtId="183" fontId="13" fillId="61" borderId="35" xfId="0" applyNumberFormat="1" applyFont="1" applyFill="1" applyBorder="1" applyAlignment="1">
      <alignment wrapText="1"/>
    </xf>
    <xf numFmtId="189" fontId="13" fillId="61" borderId="29" xfId="0" applyNumberFormat="1" applyFont="1" applyFill="1" applyBorder="1" applyAlignment="1">
      <alignment wrapText="1"/>
    </xf>
    <xf numFmtId="183" fontId="10" fillId="61" borderId="0" xfId="0" applyNumberFormat="1" applyFont="1" applyFill="1" applyBorder="1" applyAlignment="1">
      <alignment wrapText="1"/>
    </xf>
    <xf numFmtId="49" fontId="10" fillId="61" borderId="29" xfId="0" applyNumberFormat="1" applyFont="1" applyFill="1" applyBorder="1" applyAlignment="1">
      <alignment horizontal="right" vertical="center" wrapText="1"/>
    </xf>
    <xf numFmtId="37" fontId="3" fillId="61" borderId="27" xfId="83" applyFont="1" applyFill="1" applyBorder="1" applyAlignment="1" applyProtection="1">
      <alignment horizontal="left" vertical="center"/>
      <protection hidden="1"/>
    </xf>
    <xf numFmtId="37" fontId="3" fillId="61" borderId="27" xfId="83" applyFont="1" applyFill="1" applyBorder="1" applyAlignment="1" applyProtection="1">
      <alignment horizontal="left" vertical="center" wrapText="1"/>
      <protection hidden="1"/>
    </xf>
    <xf numFmtId="186" fontId="45" fillId="61" borderId="27" xfId="83" applyNumberFormat="1" applyFont="1" applyFill="1" applyBorder="1" applyAlignment="1" applyProtection="1">
      <alignment vertical="center"/>
      <protection hidden="1"/>
    </xf>
    <xf numFmtId="184" fontId="5" fillId="61" borderId="0" xfId="83" applyNumberFormat="1" applyFont="1" applyFill="1" applyProtection="1">
      <alignment/>
      <protection locked="0"/>
    </xf>
    <xf numFmtId="193" fontId="1" fillId="61" borderId="0" xfId="83" applyNumberFormat="1" applyFill="1" applyProtection="1">
      <alignment/>
      <protection locked="0"/>
    </xf>
    <xf numFmtId="193" fontId="1" fillId="61" borderId="29" xfId="83" applyNumberFormat="1" applyFill="1" applyBorder="1" applyProtection="1">
      <alignment/>
      <protection locked="0"/>
    </xf>
    <xf numFmtId="14" fontId="75" fillId="62" borderId="27" xfId="83" applyNumberFormat="1" applyFont="1" applyFill="1" applyBorder="1" applyAlignment="1" applyProtection="1" quotePrefix="1">
      <alignment horizontal="right" vertical="center" wrapText="1"/>
      <protection/>
    </xf>
    <xf numFmtId="14" fontId="6" fillId="67" borderId="27" xfId="83" applyNumberFormat="1" applyFont="1" applyFill="1" applyBorder="1" applyAlignment="1" applyProtection="1" quotePrefix="1">
      <alignment horizontal="right" vertical="center" wrapText="1"/>
      <protection/>
    </xf>
    <xf numFmtId="186" fontId="45" fillId="61" borderId="0" xfId="83" applyNumberFormat="1" applyFont="1" applyFill="1" applyAlignment="1" applyProtection="1">
      <alignment horizontal="right" vertical="center"/>
      <protection hidden="1"/>
    </xf>
    <xf numFmtId="186" fontId="45" fillId="61" borderId="0" xfId="83" applyNumberFormat="1" applyFont="1" applyFill="1" applyAlignment="1" applyProtection="1">
      <alignment vertical="center"/>
      <protection hidden="1"/>
    </xf>
    <xf numFmtId="177" fontId="45" fillId="61" borderId="0" xfId="83" applyNumberFormat="1" applyFont="1" applyFill="1" applyAlignment="1" applyProtection="1" quotePrefix="1">
      <alignment horizontal="right" vertical="center"/>
      <protection hidden="1"/>
    </xf>
    <xf numFmtId="177" fontId="45" fillId="61" borderId="29" xfId="83" applyNumberFormat="1" applyFont="1" applyFill="1" applyBorder="1" applyAlignment="1" applyProtection="1" quotePrefix="1">
      <alignment horizontal="right" vertical="center"/>
      <protection hidden="1"/>
    </xf>
    <xf numFmtId="186" fontId="45" fillId="61" borderId="0" xfId="83" applyNumberFormat="1" applyFont="1" applyFill="1" applyAlignment="1" applyProtection="1" quotePrefix="1">
      <alignment horizontal="right" vertical="center"/>
      <protection hidden="1"/>
    </xf>
    <xf numFmtId="14" fontId="75" fillId="63" borderId="27" xfId="83" applyNumberFormat="1" applyFont="1" applyFill="1" applyBorder="1" applyAlignment="1" applyProtection="1" quotePrefix="1">
      <alignment horizontal="right" vertical="center" wrapText="1"/>
      <protection/>
    </xf>
    <xf numFmtId="177" fontId="10" fillId="61" borderId="0" xfId="0" applyNumberFormat="1" applyFont="1" applyFill="1" applyAlignment="1">
      <alignment wrapText="1"/>
    </xf>
    <xf numFmtId="186" fontId="9" fillId="61" borderId="0" xfId="0" applyNumberFormat="1" applyFont="1" applyFill="1" applyAlignment="1">
      <alignment wrapText="1"/>
    </xf>
    <xf numFmtId="178" fontId="10" fillId="61" borderId="0" xfId="0" applyNumberFormat="1" applyFont="1" applyFill="1" applyAlignment="1">
      <alignment wrapText="1"/>
    </xf>
    <xf numFmtId="179" fontId="10" fillId="61" borderId="0" xfId="0" applyNumberFormat="1" applyFont="1" applyFill="1" applyAlignment="1">
      <alignment wrapText="1"/>
    </xf>
    <xf numFmtId="181" fontId="9" fillId="61" borderId="0" xfId="0" applyNumberFormat="1" applyFont="1" applyFill="1" applyAlignment="1">
      <alignment wrapText="1"/>
    </xf>
    <xf numFmtId="181" fontId="10" fillId="61" borderId="0" xfId="0" applyNumberFormat="1" applyFont="1" applyFill="1" applyAlignment="1">
      <alignment wrapText="1"/>
    </xf>
    <xf numFmtId="14" fontId="75" fillId="64" borderId="27" xfId="83" applyNumberFormat="1" applyFont="1" applyFill="1" applyBorder="1" applyAlignment="1" applyProtection="1" quotePrefix="1">
      <alignment horizontal="right" vertical="center" wrapText="1"/>
      <protection/>
    </xf>
    <xf numFmtId="0" fontId="10" fillId="61" borderId="0" xfId="0" applyFont="1" applyFill="1" applyAlignment="1">
      <alignment wrapText="1"/>
    </xf>
    <xf numFmtId="14" fontId="75" fillId="65" borderId="27" xfId="83" applyNumberFormat="1" applyFont="1" applyFill="1" applyBorder="1" applyAlignment="1" applyProtection="1" quotePrefix="1">
      <alignment horizontal="right" vertical="center" wrapText="1"/>
      <protection/>
    </xf>
    <xf numFmtId="14" fontId="75" fillId="66" borderId="27" xfId="83" applyNumberFormat="1" applyFont="1" applyFill="1" applyBorder="1" applyAlignment="1" applyProtection="1" quotePrefix="1">
      <alignment horizontal="right" vertical="center" wrapText="1"/>
      <protection/>
    </xf>
    <xf numFmtId="190" fontId="9" fillId="61" borderId="34" xfId="0" applyNumberFormat="1" applyFont="1" applyFill="1" applyBorder="1" applyAlignment="1">
      <alignment wrapText="1"/>
    </xf>
  </cellXfs>
  <cellStyles count="1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Neutral" xfId="81"/>
    <cellStyle name="Neutrale" xfId="82"/>
    <cellStyle name="Normal_Cons_HERA_mar04_Poli_7tris" xfId="83"/>
    <cellStyle name="Nota" xfId="84"/>
    <cellStyle name="Note" xfId="85"/>
    <cellStyle name="Output" xfId="86"/>
    <cellStyle name="Percent" xfId="87"/>
    <cellStyle name="SAPBEXaggData" xfId="88"/>
    <cellStyle name="SAPBEXaggDataEmph" xfId="89"/>
    <cellStyle name="SAPBEXaggExc1" xfId="90"/>
    <cellStyle name="SAPBEXaggExc1Emph" xfId="91"/>
    <cellStyle name="SAPBEXaggExc2" xfId="92"/>
    <cellStyle name="SAPBEXaggExc2Emph" xfId="93"/>
    <cellStyle name="SAPBEXaggItem" xfId="94"/>
    <cellStyle name="SAPBEXaggItemX" xfId="95"/>
    <cellStyle name="SAPBEXbackground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Data" xfId="111"/>
    <cellStyle name="SAPBEXheaderItem" xfId="112"/>
    <cellStyle name="SAPBEXheaderRowOne" xfId="113"/>
    <cellStyle name="SAPBEXheaderRowThree" xfId="114"/>
    <cellStyle name="SAPBEXheaderRowTwo" xfId="115"/>
    <cellStyle name="SAPBEXheaderSingleRow" xfId="116"/>
    <cellStyle name="SAPBEXheaderText" xfId="117"/>
    <cellStyle name="SAPBEXHLevel0" xfId="118"/>
    <cellStyle name="SAPBEXHLevel0X" xfId="119"/>
    <cellStyle name="SAPBEXHLevel1" xfId="120"/>
    <cellStyle name="SAPBEXHLevel1X" xfId="121"/>
    <cellStyle name="SAPBEXHLevel2" xfId="122"/>
    <cellStyle name="SAPBEXHLevel2X" xfId="123"/>
    <cellStyle name="SAPBEXHLevel3" xfId="124"/>
    <cellStyle name="SAPBEXHLevel3X" xfId="125"/>
    <cellStyle name="SAPBEXresData" xfId="126"/>
    <cellStyle name="SAPBEXresDataEmph" xfId="127"/>
    <cellStyle name="SAPBEXresExc1" xfId="128"/>
    <cellStyle name="SAPBEXresExc1Emph" xfId="129"/>
    <cellStyle name="SAPBEXresExc2" xfId="130"/>
    <cellStyle name="SAPBEXresExc2Emph" xfId="131"/>
    <cellStyle name="SAPBEXresItem" xfId="132"/>
    <cellStyle name="SAPBEXresItemX" xfId="133"/>
    <cellStyle name="SAPBEXstdData" xfId="134"/>
    <cellStyle name="SAPBEXstdDataEmph" xfId="135"/>
    <cellStyle name="SAPBEXstdExc1" xfId="136"/>
    <cellStyle name="SAPBEXstdExc1Emph" xfId="137"/>
    <cellStyle name="SAPBEXstdExc2" xfId="138"/>
    <cellStyle name="SAPBEXstdExc2Emph" xfId="139"/>
    <cellStyle name="SAPBEXstdItem" xfId="140"/>
    <cellStyle name="SAPBEXstdItemHeader" xfId="141"/>
    <cellStyle name="SAPBEXstdItemLeft" xfId="142"/>
    <cellStyle name="SAPBEXstdItemLeftChart" xfId="143"/>
    <cellStyle name="SAPBEXstdItemX" xfId="144"/>
    <cellStyle name="SAPBEXsubData" xfId="145"/>
    <cellStyle name="SAPBEXsubDataEmph" xfId="146"/>
    <cellStyle name="SAPBEXsubExc1" xfId="147"/>
    <cellStyle name="SAPBEXsubExc1Emph" xfId="148"/>
    <cellStyle name="SAPBEXsubExc2" xfId="149"/>
    <cellStyle name="SAPBEXsubExc2Emph" xfId="150"/>
    <cellStyle name="SAPBEXsubItem" xfId="151"/>
    <cellStyle name="SAPBEXtitle" xfId="152"/>
    <cellStyle name="SAPBEXundefined" xfId="153"/>
    <cellStyle name="Testo avviso" xfId="154"/>
    <cellStyle name="Testo descrittivo" xfId="155"/>
    <cellStyle name="Title" xfId="156"/>
    <cellStyle name="Titolo" xfId="157"/>
    <cellStyle name="Titolo 1" xfId="158"/>
    <cellStyle name="Titolo 2" xfId="159"/>
    <cellStyle name="Titolo 3" xfId="160"/>
    <cellStyle name="Titolo 4" xfId="161"/>
    <cellStyle name="Total" xfId="162"/>
    <cellStyle name="Totale" xfId="163"/>
    <cellStyle name="Valore non valido" xfId="164"/>
    <cellStyle name="Valore valido" xfId="165"/>
    <cellStyle name="Currency" xfId="166"/>
    <cellStyle name="Currency [0]" xfId="167"/>
    <cellStyle name="Warning Text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1276350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1247775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19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1.140625" style="10" customWidth="1"/>
    <col min="2" max="3" width="10.28125" style="10" bestFit="1" customWidth="1"/>
    <col min="4" max="16384" width="9.140625" style="11" customWidth="1"/>
  </cols>
  <sheetData>
    <row r="3" ht="25.5" customHeight="1"/>
    <row r="4" spans="1:3" ht="13.5">
      <c r="A4" s="22" t="s">
        <v>1</v>
      </c>
      <c r="B4" s="145"/>
      <c r="C4" s="145"/>
    </row>
    <row r="5" spans="1:3" ht="13.5">
      <c r="A5" s="1" t="s">
        <v>93</v>
      </c>
      <c r="B5" s="161">
        <v>43921</v>
      </c>
      <c r="C5" s="161">
        <v>44286</v>
      </c>
    </row>
    <row r="6" spans="1:3" ht="13.5">
      <c r="A6" s="12" t="s">
        <v>2</v>
      </c>
      <c r="B6" s="127">
        <v>2055.8</v>
      </c>
      <c r="C6" s="127">
        <v>2271.8</v>
      </c>
    </row>
    <row r="7" spans="1:3" ht="12" customHeight="1">
      <c r="A7" s="12" t="s">
        <v>3</v>
      </c>
      <c r="B7" s="127">
        <v>0</v>
      </c>
      <c r="C7" s="127">
        <v>0</v>
      </c>
    </row>
    <row r="8" spans="1:3" ht="13.5">
      <c r="A8" s="12" t="s">
        <v>4</v>
      </c>
      <c r="B8" s="127">
        <v>109</v>
      </c>
      <c r="C8" s="127">
        <v>100.7</v>
      </c>
    </row>
    <row r="9" spans="1:3" ht="13.5">
      <c r="A9" s="13" t="s">
        <v>85</v>
      </c>
      <c r="B9" s="128">
        <v>0</v>
      </c>
      <c r="C9" s="128">
        <v>0</v>
      </c>
    </row>
    <row r="10" spans="1:3" ht="13.5">
      <c r="A10" s="13"/>
      <c r="B10" s="129"/>
      <c r="C10" s="129"/>
    </row>
    <row r="11" spans="1:3" ht="13.5">
      <c r="A11" s="12" t="s">
        <v>84</v>
      </c>
      <c r="B11" s="127">
        <v>-1035.4</v>
      </c>
      <c r="C11" s="127">
        <v>-1209.7</v>
      </c>
    </row>
    <row r="12" spans="1:3" ht="13.5">
      <c r="A12" s="12" t="s">
        <v>5</v>
      </c>
      <c r="B12" s="127">
        <v>-627.2</v>
      </c>
      <c r="C12" s="127">
        <v>-646.9</v>
      </c>
    </row>
    <row r="13" spans="1:3" ht="13.5">
      <c r="A13" s="12" t="s">
        <v>6</v>
      </c>
      <c r="B13" s="127">
        <v>-147.3</v>
      </c>
      <c r="C13" s="127">
        <v>-150.1</v>
      </c>
    </row>
    <row r="14" spans="1:3" ht="13.5">
      <c r="A14" s="12" t="s">
        <v>7</v>
      </c>
      <c r="B14" s="127">
        <v>-137.5</v>
      </c>
      <c r="C14" s="127">
        <v>-138.9</v>
      </c>
    </row>
    <row r="15" spans="1:3" ht="13.5">
      <c r="A15" s="12" t="s">
        <v>8</v>
      </c>
      <c r="B15" s="127">
        <v>-12.5</v>
      </c>
      <c r="C15" s="127">
        <v>-17.1</v>
      </c>
    </row>
    <row r="16" spans="1:3" ht="13.5">
      <c r="A16" s="12" t="s">
        <v>9</v>
      </c>
      <c r="B16" s="127">
        <v>6.8</v>
      </c>
      <c r="C16" s="127">
        <v>13.3</v>
      </c>
    </row>
    <row r="17" spans="1:3" ht="13.5">
      <c r="A17" s="12"/>
      <c r="B17" s="129"/>
      <c r="C17" s="129"/>
    </row>
    <row r="18" spans="1:3" ht="13.5">
      <c r="A18" s="14" t="s">
        <v>10</v>
      </c>
      <c r="B18" s="130">
        <f>SUM(B6:B16)</f>
        <v>211.70000000000005</v>
      </c>
      <c r="C18" s="130">
        <f>SUM(C6:C16)</f>
        <v>223.09999999999997</v>
      </c>
    </row>
    <row r="19" spans="1:3" ht="13.5">
      <c r="A19" s="12"/>
      <c r="B19" s="131"/>
      <c r="C19" s="131"/>
    </row>
    <row r="20" spans="1:3" ht="13.5">
      <c r="A20" s="12" t="s">
        <v>11</v>
      </c>
      <c r="B20" s="132">
        <v>3</v>
      </c>
      <c r="C20" s="132">
        <v>3.2</v>
      </c>
    </row>
    <row r="21" spans="1:3" ht="13.5">
      <c r="A21" s="12" t="s">
        <v>12</v>
      </c>
      <c r="B21" s="132">
        <v>15.5</v>
      </c>
      <c r="C21" s="132">
        <v>21</v>
      </c>
    </row>
    <row r="22" spans="1:3" ht="13.5">
      <c r="A22" s="12" t="s">
        <v>13</v>
      </c>
      <c r="B22" s="132">
        <v>-47.2</v>
      </c>
      <c r="C22" s="132">
        <v>-53</v>
      </c>
    </row>
    <row r="23" spans="1:3" ht="13.5">
      <c r="A23" s="13" t="s">
        <v>85</v>
      </c>
      <c r="B23" s="157">
        <v>0</v>
      </c>
      <c r="C23" s="157">
        <v>0</v>
      </c>
    </row>
    <row r="24" spans="1:3" ht="13.5">
      <c r="A24" s="12"/>
      <c r="B24" s="132"/>
      <c r="C24" s="132"/>
    </row>
    <row r="25" spans="1:3" ht="13.5">
      <c r="A25" s="15" t="s">
        <v>90</v>
      </c>
      <c r="B25" s="132">
        <v>0</v>
      </c>
      <c r="C25" s="132">
        <v>0</v>
      </c>
    </row>
    <row r="26" spans="1:3" ht="13.5">
      <c r="A26" s="12"/>
      <c r="B26" s="129"/>
      <c r="C26" s="129"/>
    </row>
    <row r="27" spans="1:3" ht="13.5">
      <c r="A27" s="14" t="s">
        <v>14</v>
      </c>
      <c r="B27" s="130">
        <f>SUM(B18:B25)</f>
        <v>183.00000000000006</v>
      </c>
      <c r="C27" s="130">
        <f>SUM(C18:C25)</f>
        <v>194.29999999999995</v>
      </c>
    </row>
    <row r="28" spans="1:3" ht="13.5">
      <c r="A28" s="16"/>
      <c r="B28" s="131"/>
      <c r="C28" s="131"/>
    </row>
    <row r="29" spans="1:3" ht="13.5">
      <c r="A29" s="12" t="s">
        <v>15</v>
      </c>
      <c r="B29" s="132">
        <v>-52.7</v>
      </c>
      <c r="C29" s="132">
        <v>-54</v>
      </c>
    </row>
    <row r="30" spans="1:3" ht="13.5">
      <c r="A30" s="13" t="s">
        <v>85</v>
      </c>
      <c r="B30" s="133">
        <v>0</v>
      </c>
      <c r="C30" s="133">
        <v>0</v>
      </c>
    </row>
    <row r="31" spans="1:3" ht="13.5">
      <c r="A31" s="13"/>
      <c r="B31" s="127"/>
      <c r="C31" s="127"/>
    </row>
    <row r="32" spans="1:3" ht="13.5">
      <c r="A32" s="14" t="s">
        <v>16</v>
      </c>
      <c r="B32" s="130">
        <f>SUM(B27:B29)</f>
        <v>130.30000000000007</v>
      </c>
      <c r="C32" s="130">
        <f>SUM(C27:C29)</f>
        <v>140.29999999999995</v>
      </c>
    </row>
    <row r="33" spans="1:3" ht="13.5">
      <c r="A33" s="12"/>
      <c r="B33" s="127"/>
      <c r="C33" s="127"/>
    </row>
    <row r="34" spans="1:3" ht="13.5">
      <c r="A34" s="12" t="s">
        <v>17</v>
      </c>
      <c r="B34" s="132">
        <v>124.4</v>
      </c>
      <c r="C34" s="132">
        <v>132.2</v>
      </c>
    </row>
    <row r="35" spans="1:3" ht="13.5">
      <c r="A35" s="12" t="s">
        <v>18</v>
      </c>
      <c r="B35" s="132">
        <v>5.9</v>
      </c>
      <c r="C35" s="132">
        <v>8.1</v>
      </c>
    </row>
    <row r="36" spans="1:3" ht="13.5">
      <c r="A36" s="17" t="s">
        <v>19</v>
      </c>
      <c r="B36" s="134"/>
      <c r="C36" s="134"/>
    </row>
    <row r="37" spans="1:3" ht="13.5">
      <c r="A37" s="15" t="s">
        <v>86</v>
      </c>
      <c r="B37" s="158">
        <v>0.084</v>
      </c>
      <c r="C37" s="158">
        <v>0.091</v>
      </c>
    </row>
    <row r="38" spans="1:3" ht="14.25" thickBot="1">
      <c r="A38" s="21" t="s">
        <v>87</v>
      </c>
      <c r="B38" s="159">
        <v>0.084</v>
      </c>
      <c r="C38" s="159">
        <v>0.091</v>
      </c>
    </row>
    <row r="39" spans="1:3" ht="13.5">
      <c r="A39" s="18"/>
      <c r="B39" s="19"/>
      <c r="C39" s="19"/>
    </row>
    <row r="40" ht="13.5">
      <c r="A40" s="20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B18:C18" formulaRange="1" unlockedFormula="1"/>
    <ignoredError sqref="B19:C19 B26:C28 B31:C32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57421875" style="10" bestFit="1" customWidth="1"/>
    <col min="2" max="3" width="15.57421875" style="27" customWidth="1"/>
    <col min="4" max="16384" width="9.140625" style="10" customWidth="1"/>
  </cols>
  <sheetData>
    <row r="5" spans="1:3" ht="14.25" customHeight="1">
      <c r="A5" s="22" t="s">
        <v>92</v>
      </c>
      <c r="B5" s="160">
        <v>44196</v>
      </c>
      <c r="C5" s="160">
        <v>44286</v>
      </c>
    </row>
    <row r="6" spans="1:3" ht="13.5">
      <c r="A6" s="2" t="s">
        <v>20</v>
      </c>
      <c r="B6" s="9"/>
      <c r="C6" s="9"/>
    </row>
    <row r="7" spans="1:3" ht="13.5">
      <c r="A7" s="23" t="s">
        <v>21</v>
      </c>
      <c r="B7" s="24"/>
      <c r="C7" s="24"/>
    </row>
    <row r="8" spans="1:3" ht="13.5">
      <c r="A8" s="25" t="s">
        <v>22</v>
      </c>
      <c r="B8" s="162">
        <v>1926.5</v>
      </c>
      <c r="C8" s="162">
        <v>1914</v>
      </c>
    </row>
    <row r="9" spans="1:3" ht="13.5">
      <c r="A9" s="26" t="s">
        <v>99</v>
      </c>
      <c r="B9" s="162">
        <v>95.9</v>
      </c>
      <c r="C9" s="162">
        <v>92.5</v>
      </c>
    </row>
    <row r="10" spans="1:3" ht="13.5">
      <c r="A10" s="25" t="s">
        <v>23</v>
      </c>
      <c r="B10" s="162">
        <v>3924.4</v>
      </c>
      <c r="C10" s="162">
        <v>3950</v>
      </c>
    </row>
    <row r="11" spans="1:3" ht="13.5">
      <c r="A11" s="25" t="s">
        <v>24</v>
      </c>
      <c r="B11" s="162">
        <v>812.8</v>
      </c>
      <c r="C11" s="162">
        <v>812.8</v>
      </c>
    </row>
    <row r="12" spans="1:3" ht="13.5">
      <c r="A12" s="25" t="s">
        <v>25</v>
      </c>
      <c r="B12" s="162">
        <v>187.9</v>
      </c>
      <c r="C12" s="162">
        <v>189.5</v>
      </c>
    </row>
    <row r="13" spans="1:3" ht="13.5">
      <c r="A13" s="25" t="s">
        <v>26</v>
      </c>
      <c r="B13" s="162">
        <v>140.8</v>
      </c>
      <c r="C13" s="162">
        <v>140.3</v>
      </c>
    </row>
    <row r="14" spans="1:3" ht="13.5">
      <c r="A14" s="25" t="s">
        <v>27</v>
      </c>
      <c r="B14" s="162">
        <v>156.6</v>
      </c>
      <c r="C14" s="162">
        <v>157.7</v>
      </c>
    </row>
    <row r="15" spans="1:3" ht="13.5">
      <c r="A15" s="25" t="s">
        <v>28</v>
      </c>
      <c r="B15" s="162">
        <v>14.4</v>
      </c>
      <c r="C15" s="162">
        <v>7.8</v>
      </c>
    </row>
    <row r="16" spans="1:8" ht="13.5">
      <c r="A16" s="6"/>
      <c r="B16" s="135">
        <f>SUM(B8:B15)</f>
        <v>7259.3</v>
      </c>
      <c r="C16" s="135">
        <f>SUM(C8:C15)</f>
        <v>7264.6</v>
      </c>
      <c r="H16" s="10" t="s">
        <v>78</v>
      </c>
    </row>
    <row r="17" spans="1:3" ht="13.5">
      <c r="A17" s="23" t="s">
        <v>29</v>
      </c>
      <c r="B17" s="136"/>
      <c r="C17" s="136"/>
    </row>
    <row r="18" spans="1:3" ht="13.5">
      <c r="A18" s="25" t="s">
        <v>30</v>
      </c>
      <c r="B18" s="163">
        <v>171.7</v>
      </c>
      <c r="C18" s="163">
        <v>125</v>
      </c>
    </row>
    <row r="19" spans="1:3" ht="13.5">
      <c r="A19" s="25" t="s">
        <v>31</v>
      </c>
      <c r="B19" s="163">
        <v>1971.6</v>
      </c>
      <c r="C19" s="163">
        <v>2188.5</v>
      </c>
    </row>
    <row r="20" spans="1:3" ht="13.5">
      <c r="A20" s="25" t="s">
        <v>26</v>
      </c>
      <c r="B20" s="163">
        <v>32.8</v>
      </c>
      <c r="C20" s="163">
        <v>25.2</v>
      </c>
    </row>
    <row r="21" spans="1:3" ht="13.5">
      <c r="A21" s="25" t="s">
        <v>28</v>
      </c>
      <c r="B21" s="163">
        <v>11.7</v>
      </c>
      <c r="C21" s="163">
        <v>9.9</v>
      </c>
    </row>
    <row r="22" spans="1:3" ht="13.5">
      <c r="A22" s="26" t="s">
        <v>88</v>
      </c>
      <c r="B22" s="163">
        <v>487.5</v>
      </c>
      <c r="C22" s="163">
        <v>456.4</v>
      </c>
    </row>
    <row r="23" spans="1:3" ht="13.5">
      <c r="A23" s="25" t="s">
        <v>32</v>
      </c>
      <c r="B23" s="163">
        <v>113.1</v>
      </c>
      <c r="C23" s="163">
        <v>169.2</v>
      </c>
    </row>
    <row r="24" spans="1:3" ht="13.5">
      <c r="A24" s="25" t="s">
        <v>33</v>
      </c>
      <c r="B24" s="163">
        <v>987.1</v>
      </c>
      <c r="C24" s="163">
        <v>1203.1</v>
      </c>
    </row>
    <row r="25" spans="1:3" ht="13.5">
      <c r="A25" s="6"/>
      <c r="B25" s="135">
        <f>SUM(B18:B24)</f>
        <v>3775.4999999999995</v>
      </c>
      <c r="C25" s="135">
        <f>SUM(C18:C24)</f>
        <v>4177.299999999999</v>
      </c>
    </row>
    <row r="26" spans="1:3" ht="13.5">
      <c r="A26" s="154" t="s">
        <v>95</v>
      </c>
      <c r="B26" s="137">
        <v>0</v>
      </c>
      <c r="C26" s="137">
        <v>0</v>
      </c>
    </row>
    <row r="27" spans="1:3" ht="14.25" thickBot="1">
      <c r="A27" s="5" t="s">
        <v>34</v>
      </c>
      <c r="B27" s="138">
        <f>+B16+B25+B26</f>
        <v>11034.8</v>
      </c>
      <c r="C27" s="138">
        <f>+C16+C25+C26</f>
        <v>11441.9</v>
      </c>
    </row>
    <row r="28" spans="2:3" ht="13.5">
      <c r="B28" s="146"/>
      <c r="C28" s="146"/>
    </row>
    <row r="29" spans="2:3" ht="13.5">
      <c r="B29" s="146"/>
      <c r="C29" s="146"/>
    </row>
    <row r="30" spans="1:3" ht="13.5">
      <c r="A30" s="3" t="s">
        <v>35</v>
      </c>
      <c r="B30" s="147"/>
      <c r="C30" s="147"/>
    </row>
    <row r="31" spans="1:3" ht="13.5">
      <c r="A31" s="28" t="s">
        <v>36</v>
      </c>
      <c r="B31" s="139"/>
      <c r="C31" s="139"/>
    </row>
    <row r="32" spans="1:3" ht="13.5">
      <c r="A32" s="29" t="s">
        <v>37</v>
      </c>
      <c r="B32" s="166">
        <v>1460</v>
      </c>
      <c r="C32" s="166">
        <v>1456.4</v>
      </c>
    </row>
    <row r="33" spans="1:3" ht="13.5">
      <c r="A33" s="29" t="s">
        <v>38</v>
      </c>
      <c r="B33" s="162">
        <v>1198.1</v>
      </c>
      <c r="C33" s="162">
        <v>1511.7</v>
      </c>
    </row>
    <row r="34" spans="1:3" ht="13.5">
      <c r="A34" s="29" t="s">
        <v>39</v>
      </c>
      <c r="B34" s="140">
        <v>302.7</v>
      </c>
      <c r="C34" s="140">
        <v>132.2</v>
      </c>
    </row>
    <row r="35" spans="1:3" ht="13.5">
      <c r="A35" s="7" t="s">
        <v>35</v>
      </c>
      <c r="B35" s="135">
        <f>SUM(B32:B34)</f>
        <v>2960.7999999999997</v>
      </c>
      <c r="C35" s="135">
        <f>SUM(C32:C34)</f>
        <v>3100.3</v>
      </c>
    </row>
    <row r="36" spans="1:3" ht="13.5">
      <c r="A36" s="30" t="s">
        <v>18</v>
      </c>
      <c r="B36" s="141">
        <v>194.5</v>
      </c>
      <c r="C36" s="141">
        <v>202.5</v>
      </c>
    </row>
    <row r="37" spans="1:3" ht="13.5">
      <c r="A37" s="7" t="s">
        <v>40</v>
      </c>
      <c r="B37" s="135">
        <f>SUM(B35:B36)</f>
        <v>3155.2999999999997</v>
      </c>
      <c r="C37" s="135">
        <f>SUM(C35:C36)</f>
        <v>3302.8</v>
      </c>
    </row>
    <row r="38" spans="1:3" ht="13.5">
      <c r="A38" s="28"/>
      <c r="B38" s="142"/>
      <c r="C38" s="142"/>
    </row>
    <row r="39" spans="1:3" ht="13.5">
      <c r="A39" s="3" t="s">
        <v>42</v>
      </c>
      <c r="B39" s="147"/>
      <c r="C39" s="147"/>
    </row>
    <row r="40" spans="1:3" ht="13.5">
      <c r="A40" s="28"/>
      <c r="B40" s="148"/>
      <c r="C40" s="148"/>
    </row>
    <row r="41" spans="1:3" ht="13.5">
      <c r="A41" s="28" t="s">
        <v>41</v>
      </c>
      <c r="B41" s="136"/>
      <c r="C41" s="136"/>
    </row>
    <row r="42" spans="1:3" ht="13.5">
      <c r="A42" s="30" t="s">
        <v>100</v>
      </c>
      <c r="B42" s="166">
        <v>3678.7</v>
      </c>
      <c r="C42" s="166">
        <v>3635</v>
      </c>
    </row>
    <row r="43" spans="1:3" ht="13.5">
      <c r="A43" s="30" t="s">
        <v>102</v>
      </c>
      <c r="B43" s="164">
        <v>73.5</v>
      </c>
      <c r="C43" s="164">
        <v>71.1</v>
      </c>
    </row>
    <row r="44" spans="1:3" ht="13.5">
      <c r="A44" s="29" t="s">
        <v>43</v>
      </c>
      <c r="B44" s="164">
        <v>116.7</v>
      </c>
      <c r="C44" s="164">
        <v>114.2</v>
      </c>
    </row>
    <row r="45" spans="1:3" ht="13.5">
      <c r="A45" s="29" t="s">
        <v>44</v>
      </c>
      <c r="B45" s="164">
        <v>538.2</v>
      </c>
      <c r="C45" s="164">
        <v>543.3</v>
      </c>
    </row>
    <row r="46" spans="1:3" ht="13.5">
      <c r="A46" s="29" t="s">
        <v>45</v>
      </c>
      <c r="B46" s="164">
        <v>120.5</v>
      </c>
      <c r="C46" s="164">
        <v>123.2</v>
      </c>
    </row>
    <row r="47" spans="1:3" ht="13.5">
      <c r="A47" s="29" t="s">
        <v>28</v>
      </c>
      <c r="B47" s="165">
        <v>20.1</v>
      </c>
      <c r="C47" s="165">
        <v>18.5</v>
      </c>
    </row>
    <row r="48" spans="1:3" ht="13.5">
      <c r="A48" s="8"/>
      <c r="B48" s="135">
        <f>SUM(B42:B47)</f>
        <v>4547.7</v>
      </c>
      <c r="C48" s="135">
        <f>SUM(C42:C47)</f>
        <v>4505.299999999999</v>
      </c>
    </row>
    <row r="49" spans="1:3" ht="13.5">
      <c r="A49" s="28" t="s">
        <v>46</v>
      </c>
      <c r="B49" s="139"/>
      <c r="C49" s="139"/>
    </row>
    <row r="50" spans="1:3" ht="13.5">
      <c r="A50" s="30" t="s">
        <v>101</v>
      </c>
      <c r="B50" s="166">
        <v>616.9</v>
      </c>
      <c r="C50" s="166">
        <v>718.1</v>
      </c>
    </row>
    <row r="51" spans="1:3" ht="13.5">
      <c r="A51" s="30" t="s">
        <v>103</v>
      </c>
      <c r="B51" s="166">
        <v>20.1</v>
      </c>
      <c r="C51" s="166">
        <v>18.5</v>
      </c>
    </row>
    <row r="52" spans="1:3" ht="13.5">
      <c r="A52" s="29" t="s">
        <v>47</v>
      </c>
      <c r="B52" s="166">
        <v>1497.5</v>
      </c>
      <c r="C52" s="166">
        <v>1464.3</v>
      </c>
    </row>
    <row r="53" spans="1:3" ht="13.5">
      <c r="A53" s="30" t="s">
        <v>89</v>
      </c>
      <c r="B53" s="166">
        <v>25.4</v>
      </c>
      <c r="C53" s="166">
        <v>75.7</v>
      </c>
    </row>
    <row r="54" spans="1:3" ht="13.5">
      <c r="A54" s="29" t="s">
        <v>48</v>
      </c>
      <c r="B54" s="166">
        <v>1056.2</v>
      </c>
      <c r="C54" s="166">
        <v>1216.4</v>
      </c>
    </row>
    <row r="55" spans="1:3" ht="13.5">
      <c r="A55" s="29" t="s">
        <v>28</v>
      </c>
      <c r="B55" s="143">
        <v>115.7</v>
      </c>
      <c r="C55" s="143">
        <v>140.8</v>
      </c>
    </row>
    <row r="56" spans="1:3" ht="13.5">
      <c r="A56" s="8"/>
      <c r="B56" s="135">
        <f>SUM(B50:B55)</f>
        <v>3331.8</v>
      </c>
      <c r="C56" s="135">
        <f>SUM(C50:C55)</f>
        <v>3633.8</v>
      </c>
    </row>
    <row r="57" spans="1:3" ht="13.5">
      <c r="A57" s="31" t="s">
        <v>49</v>
      </c>
      <c r="B57" s="142">
        <f>B48+B56</f>
        <v>7879.5</v>
      </c>
      <c r="C57" s="142">
        <f>C48+C56</f>
        <v>8139.099999999999</v>
      </c>
    </row>
    <row r="58" spans="1:3" ht="13.5">
      <c r="A58" s="155" t="s">
        <v>96</v>
      </c>
      <c r="B58" s="156">
        <v>0</v>
      </c>
      <c r="C58" s="156">
        <v>0</v>
      </c>
    </row>
    <row r="59" spans="1:3" ht="13.5">
      <c r="A59" s="4" t="s">
        <v>50</v>
      </c>
      <c r="B59" s="144">
        <f>B37+B57+B58</f>
        <v>11034.8</v>
      </c>
      <c r="C59" s="144">
        <f>C37+C57+C58</f>
        <v>11441.9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M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140625" style="39" customWidth="1"/>
    <col min="2" max="7" width="10.7109375" style="11" customWidth="1"/>
    <col min="8" max="16384" width="9.140625" style="11" customWidth="1"/>
  </cols>
  <sheetData>
    <row r="2" spans="1:7" ht="13.5">
      <c r="A2" s="40" t="s">
        <v>94</v>
      </c>
      <c r="B2" s="167">
        <v>43921</v>
      </c>
      <c r="C2" s="41" t="s">
        <v>0</v>
      </c>
      <c r="D2" s="167">
        <v>44286</v>
      </c>
      <c r="E2" s="42" t="s">
        <v>0</v>
      </c>
      <c r="F2" s="43" t="s">
        <v>97</v>
      </c>
      <c r="G2" s="44" t="s">
        <v>98</v>
      </c>
    </row>
    <row r="3" spans="1:7" s="33" customFormat="1" ht="12.75">
      <c r="A3" s="32" t="s">
        <v>51</v>
      </c>
      <c r="B3" s="46">
        <v>1117.7378573699998</v>
      </c>
      <c r="C3" s="55">
        <f>B3/$B$3</f>
        <v>1</v>
      </c>
      <c r="D3" s="169">
        <v>1338.6175649000002</v>
      </c>
      <c r="E3" s="55">
        <f>D3/$D$3</f>
        <v>1</v>
      </c>
      <c r="F3" s="56">
        <f>D3-B3</f>
        <v>220.87970753000036</v>
      </c>
      <c r="G3" s="57">
        <f>D3/B3-1</f>
        <v>0.1976131577485647</v>
      </c>
    </row>
    <row r="4" spans="1:7" ht="12.75">
      <c r="A4" s="34" t="s">
        <v>52</v>
      </c>
      <c r="B4" s="47">
        <v>-926.4649528200002</v>
      </c>
      <c r="C4" s="55">
        <f>B4/$B$3</f>
        <v>-0.8288749877363388</v>
      </c>
      <c r="D4" s="170">
        <v>-1130.8080075299995</v>
      </c>
      <c r="E4" s="55">
        <f>D4/$D$3</f>
        <v>-0.8447580826525873</v>
      </c>
      <c r="F4" s="59">
        <f>D4-B4</f>
        <v>-204.34305470999925</v>
      </c>
      <c r="G4" s="60">
        <f>D4/B4-1</f>
        <v>0.2205620990713293</v>
      </c>
    </row>
    <row r="5" spans="1:7" ht="12.75">
      <c r="A5" s="34" t="s">
        <v>6</v>
      </c>
      <c r="B5" s="47">
        <v>-32.61455986</v>
      </c>
      <c r="C5" s="55">
        <f>B5/$B$3</f>
        <v>-0.02917907776403045</v>
      </c>
      <c r="D5" s="170">
        <v>-33.72978025</v>
      </c>
      <c r="E5" s="55">
        <f>D5/$D$3</f>
        <v>-0.025197473224938403</v>
      </c>
      <c r="F5" s="59">
        <f>D5-B5</f>
        <v>-1.1152203899999975</v>
      </c>
      <c r="G5" s="60">
        <f>D5/B5-1</f>
        <v>0.03419394266815656</v>
      </c>
    </row>
    <row r="6" spans="1:7" ht="12.75">
      <c r="A6" s="34" t="s">
        <v>9</v>
      </c>
      <c r="B6" s="48">
        <v>2.20523282</v>
      </c>
      <c r="C6" s="55">
        <f>B6/$B$3</f>
        <v>0.0019729427660156737</v>
      </c>
      <c r="D6" s="171">
        <v>4.41179447</v>
      </c>
      <c r="E6" s="55">
        <f>D6/$D$3</f>
        <v>0.003295784087764886</v>
      </c>
      <c r="F6" s="61">
        <f>D6-B6</f>
        <v>2.2065616500000003</v>
      </c>
      <c r="G6" s="60">
        <f>D6/B6-1</f>
        <v>1.000602580366095</v>
      </c>
    </row>
    <row r="7" spans="1:13" s="33" customFormat="1" ht="12.75">
      <c r="A7" s="35" t="s">
        <v>53</v>
      </c>
      <c r="B7" s="49">
        <f>SUM(B3:B6)</f>
        <v>160.86357750999957</v>
      </c>
      <c r="C7" s="64">
        <f>B7/$B$3</f>
        <v>0.1439188772656464</v>
      </c>
      <c r="D7" s="49">
        <f>SUM(D3:D6)</f>
        <v>178.49157159000066</v>
      </c>
      <c r="E7" s="64">
        <f>D7/$D$3</f>
        <v>0.13334022821023916</v>
      </c>
      <c r="F7" s="65">
        <f>D7-B7</f>
        <v>17.627994080001088</v>
      </c>
      <c r="G7" s="88">
        <f>D7/B7-1</f>
        <v>0.10958350145423879</v>
      </c>
      <c r="M7" s="36"/>
    </row>
    <row r="8" spans="2:7" ht="12.75">
      <c r="B8" s="10"/>
      <c r="C8" s="10"/>
      <c r="D8" s="10"/>
      <c r="E8" s="10"/>
      <c r="F8" s="10"/>
      <c r="G8" s="10"/>
    </row>
    <row r="9" spans="2:7" ht="12.75">
      <c r="B9" s="10"/>
      <c r="C9" s="10"/>
      <c r="D9" s="10"/>
      <c r="E9" s="10"/>
      <c r="F9" s="10"/>
      <c r="G9" s="10"/>
    </row>
    <row r="10" spans="1:7" ht="13.5">
      <c r="A10" s="40" t="s">
        <v>81</v>
      </c>
      <c r="B10" s="167">
        <f>B2</f>
        <v>43921</v>
      </c>
      <c r="C10" s="167">
        <f>D2</f>
        <v>44286</v>
      </c>
      <c r="D10" s="43" t="str">
        <f>+F2</f>
        <v>Ch.</v>
      </c>
      <c r="E10" s="44" t="str">
        <f>+G2</f>
        <v>Ch. %</v>
      </c>
      <c r="F10" s="10"/>
      <c r="G10" s="10"/>
    </row>
    <row r="11" spans="1:7" ht="12.75">
      <c r="A11" s="32" t="s">
        <v>54</v>
      </c>
      <c r="B11" s="50">
        <v>2038.927</v>
      </c>
      <c r="C11" s="172">
        <v>2056.658</v>
      </c>
      <c r="D11" s="56">
        <f>C11-B11</f>
        <v>17.730999999999995</v>
      </c>
      <c r="E11" s="67">
        <f>C11/B11-1</f>
        <v>0.008696240718770287</v>
      </c>
      <c r="F11" s="10"/>
      <c r="G11" s="10"/>
    </row>
    <row r="12" spans="1:7" ht="12.75">
      <c r="A12" s="34" t="s">
        <v>55</v>
      </c>
      <c r="B12" s="51">
        <v>1127.3144256810026</v>
      </c>
      <c r="C12" s="173">
        <v>1199.0182583913697</v>
      </c>
      <c r="D12" s="61">
        <f>C12-B12</f>
        <v>71.70383271036712</v>
      </c>
      <c r="E12" s="60">
        <f>C12/B12-1</f>
        <v>0.06360588587966598</v>
      </c>
      <c r="F12" s="10"/>
      <c r="G12" s="10"/>
    </row>
    <row r="13" spans="1:7" ht="12.75">
      <c r="A13" s="34" t="s">
        <v>83</v>
      </c>
      <c r="B13" s="51">
        <v>3580.3274223722838</v>
      </c>
      <c r="C13" s="173">
        <v>4944.757569524983</v>
      </c>
      <c r="D13" s="61">
        <f>C13-B13</f>
        <v>1364.4301471526996</v>
      </c>
      <c r="E13" s="69">
        <f>C13/B13-1</f>
        <v>0.3810908853270867</v>
      </c>
      <c r="F13" s="10"/>
      <c r="G13" s="10"/>
    </row>
    <row r="14" spans="1:7" ht="12.75">
      <c r="A14" s="37" t="s">
        <v>79</v>
      </c>
      <c r="B14" s="52">
        <v>2231.3</v>
      </c>
      <c r="C14" s="52">
        <v>3462</v>
      </c>
      <c r="D14" s="149">
        <f>C14-B14</f>
        <v>1230.6999999999998</v>
      </c>
      <c r="E14" s="150">
        <f>C14/B14-1</f>
        <v>0.5515618697620219</v>
      </c>
      <c r="F14" s="10"/>
      <c r="G14" s="10"/>
    </row>
    <row r="15" spans="1:7" ht="12.75">
      <c r="A15" s="38" t="s">
        <v>82</v>
      </c>
      <c r="B15" s="53">
        <v>217.92518203415523</v>
      </c>
      <c r="C15" s="53">
        <v>238.06893407857658</v>
      </c>
      <c r="D15" s="151">
        <f>C15-B15</f>
        <v>20.143752044421348</v>
      </c>
      <c r="E15" s="120">
        <f>C15/B15-1</f>
        <v>0.09243425590560816</v>
      </c>
      <c r="F15" s="10"/>
      <c r="G15" s="10"/>
    </row>
    <row r="16" spans="2:7" ht="12.75">
      <c r="B16" s="90"/>
      <c r="C16" s="90"/>
      <c r="D16" s="97"/>
      <c r="E16" s="152"/>
      <c r="F16" s="10"/>
      <c r="G16" s="10"/>
    </row>
    <row r="17" spans="2:7" ht="12.75">
      <c r="B17" s="10"/>
      <c r="C17" s="10"/>
      <c r="D17" s="10"/>
      <c r="E17" s="10"/>
      <c r="F17" s="10"/>
      <c r="G17" s="10"/>
    </row>
    <row r="18" spans="1:7" ht="13.5">
      <c r="A18" s="45" t="s">
        <v>80</v>
      </c>
      <c r="B18" s="167">
        <f>B10</f>
        <v>43921</v>
      </c>
      <c r="C18" s="167">
        <f>C10</f>
        <v>44286</v>
      </c>
      <c r="D18" s="43" t="str">
        <f>+D10</f>
        <v>Ch.</v>
      </c>
      <c r="E18" s="44" t="str">
        <f>+E10</f>
        <v>Ch. %</v>
      </c>
      <c r="F18" s="10"/>
      <c r="G18" s="10"/>
    </row>
    <row r="19" spans="1:7" ht="12.75">
      <c r="A19" s="32" t="s">
        <v>53</v>
      </c>
      <c r="B19" s="66">
        <f>B7</f>
        <v>160.86357750999957</v>
      </c>
      <c r="C19" s="66">
        <f>D7</f>
        <v>178.49157159000066</v>
      </c>
      <c r="D19" s="56">
        <f>C19-B19</f>
        <v>17.627994080001088</v>
      </c>
      <c r="E19" s="67">
        <f>C19/B19-1</f>
        <v>0.10958350145423879</v>
      </c>
      <c r="F19" s="10"/>
      <c r="G19" s="10"/>
    </row>
    <row r="20" spans="1:7" ht="12.75">
      <c r="A20" s="34" t="s">
        <v>56</v>
      </c>
      <c r="B20" s="168">
        <v>349.1845902200001</v>
      </c>
      <c r="C20" s="168">
        <v>362</v>
      </c>
      <c r="D20" s="61">
        <f>C20-B20</f>
        <v>12.815409779999925</v>
      </c>
      <c r="E20" s="69">
        <f>C20/B20-1</f>
        <v>0.03670096029130532</v>
      </c>
      <c r="F20" s="10"/>
      <c r="G20" s="10"/>
    </row>
    <row r="21" spans="1:7" ht="12.75">
      <c r="A21" s="38" t="s">
        <v>57</v>
      </c>
      <c r="B21" s="98">
        <f>B19/B20</f>
        <v>0.46068349525003144</v>
      </c>
      <c r="C21" s="98">
        <f>C19/C20</f>
        <v>0.49307063975138304</v>
      </c>
      <c r="D21" s="153"/>
      <c r="E21" s="79"/>
      <c r="F21" s="10"/>
      <c r="G21" s="10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7:D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421875" style="80" customWidth="1"/>
    <col min="2" max="7" width="10.7109375" style="10" customWidth="1"/>
    <col min="8" max="16384" width="9.140625" style="10" customWidth="1"/>
  </cols>
  <sheetData>
    <row r="2" spans="1:7" ht="13.5">
      <c r="A2" s="83" t="s">
        <v>94</v>
      </c>
      <c r="B2" s="174">
        <v>43921</v>
      </c>
      <c r="C2" s="84" t="s">
        <v>0</v>
      </c>
      <c r="D2" s="174">
        <v>44286</v>
      </c>
      <c r="E2" s="85" t="s">
        <v>0</v>
      </c>
      <c r="F2" s="82" t="s">
        <v>97</v>
      </c>
      <c r="G2" s="86" t="s">
        <v>98</v>
      </c>
    </row>
    <row r="3" spans="1:7" s="33" customFormat="1" ht="12.75">
      <c r="A3" s="54" t="s">
        <v>51</v>
      </c>
      <c r="B3" s="46">
        <v>616.2268641800001</v>
      </c>
      <c r="C3" s="55">
        <f>B3/$B$3</f>
        <v>1</v>
      </c>
      <c r="D3" s="169">
        <v>590.6365902499999</v>
      </c>
      <c r="E3" s="55">
        <f>D3/$D$3</f>
        <v>1</v>
      </c>
      <c r="F3" s="56">
        <f>D3-B3</f>
        <v>-25.590273930000194</v>
      </c>
      <c r="G3" s="57">
        <f>D3/B3-1</f>
        <v>-0.04152735853873013</v>
      </c>
    </row>
    <row r="4" spans="1:7" ht="12.75">
      <c r="A4" s="58" t="s">
        <v>52</v>
      </c>
      <c r="B4" s="47">
        <v>-553.4219620299999</v>
      </c>
      <c r="C4" s="55">
        <f>B4/$B$3</f>
        <v>-0.8980815251643186</v>
      </c>
      <c r="D4" s="170">
        <v>-534.02326015</v>
      </c>
      <c r="E4" s="55">
        <f>D4/$D$3</f>
        <v>-0.90414862364684</v>
      </c>
      <c r="F4" s="59">
        <f>D4-B4</f>
        <v>19.398701879999862</v>
      </c>
      <c r="G4" s="60">
        <f>D4/B4-1</f>
        <v>-0.03505228055793763</v>
      </c>
    </row>
    <row r="5" spans="1:7" ht="12.75">
      <c r="A5" s="58" t="s">
        <v>6</v>
      </c>
      <c r="B5" s="47">
        <v>-12.14361907</v>
      </c>
      <c r="C5" s="55">
        <f>B5/$B$3</f>
        <v>-0.019706409726488076</v>
      </c>
      <c r="D5" s="170">
        <v>-12.081941129999999</v>
      </c>
      <c r="E5" s="55">
        <f>D5/$D$3</f>
        <v>-0.02045579520375812</v>
      </c>
      <c r="F5" s="59">
        <f>D5-B5</f>
        <v>0.06167794000000093</v>
      </c>
      <c r="G5" s="60">
        <f>D5/B5-1</f>
        <v>-0.0050790410704146804</v>
      </c>
    </row>
    <row r="6" spans="1:7" ht="12.75">
      <c r="A6" s="58" t="s">
        <v>9</v>
      </c>
      <c r="B6" s="48">
        <v>1.84320724</v>
      </c>
      <c r="C6" s="55">
        <f>B6/$B$3</f>
        <v>0.0029911179585666334</v>
      </c>
      <c r="D6" s="171">
        <v>2.6774486700000004</v>
      </c>
      <c r="E6" s="55">
        <f>D6/$D$3</f>
        <v>0.0045331574680578315</v>
      </c>
      <c r="F6" s="61">
        <f>D6-B6</f>
        <v>0.8342414300000005</v>
      </c>
      <c r="G6" s="60">
        <f>D6/B6-1</f>
        <v>0.45260316468809036</v>
      </c>
    </row>
    <row r="7" spans="1:7" s="33" customFormat="1" ht="12.75">
      <c r="A7" s="62" t="s">
        <v>53</v>
      </c>
      <c r="B7" s="63">
        <f>SUM(B3:B6)</f>
        <v>52.5044903200002</v>
      </c>
      <c r="C7" s="64">
        <f>B7/$B$3</f>
        <v>0.08520318306775995</v>
      </c>
      <c r="D7" s="63">
        <f>SUM(D3:D6)</f>
        <v>47.20883763999987</v>
      </c>
      <c r="E7" s="64">
        <f>D7/$D$3</f>
        <v>0.07992873861745967</v>
      </c>
      <c r="F7" s="65">
        <f>D7-B7</f>
        <v>-5.29565268000033</v>
      </c>
      <c r="G7" s="88">
        <f>D7/B7-1</f>
        <v>-0.10086094822985248</v>
      </c>
    </row>
    <row r="10" spans="1:5" ht="13.5">
      <c r="A10" s="83" t="s">
        <v>81</v>
      </c>
      <c r="B10" s="174">
        <f>B2</f>
        <v>43921</v>
      </c>
      <c r="C10" s="174">
        <f>D2</f>
        <v>44286</v>
      </c>
      <c r="D10" s="82" t="str">
        <f>+F2</f>
        <v>Ch.</v>
      </c>
      <c r="E10" s="86" t="str">
        <f>+G2</f>
        <v>Ch. %</v>
      </c>
    </row>
    <row r="11" spans="1:5" ht="12.75">
      <c r="A11" s="54" t="s">
        <v>54</v>
      </c>
      <c r="B11" s="50">
        <v>1303.7379999999998</v>
      </c>
      <c r="C11" s="172">
        <v>1315.5879999999997</v>
      </c>
      <c r="D11" s="56">
        <f>C11-B11</f>
        <v>11.849999999999909</v>
      </c>
      <c r="E11" s="67">
        <f>C11/B11-1</f>
        <v>0.009089249527128862</v>
      </c>
    </row>
    <row r="12" spans="1:5" ht="12.75">
      <c r="A12" s="58" t="s">
        <v>58</v>
      </c>
      <c r="B12" s="68">
        <v>3295.5544602857008</v>
      </c>
      <c r="C12" s="68">
        <v>2861.8700685801596</v>
      </c>
      <c r="D12" s="61">
        <f>C12-B12</f>
        <v>-433.6843917055412</v>
      </c>
      <c r="E12" s="69">
        <f>C12/B12-1</f>
        <v>-0.13159679105043343</v>
      </c>
    </row>
    <row r="13" spans="1:5" ht="12.75">
      <c r="A13" s="70" t="s">
        <v>59</v>
      </c>
      <c r="B13" s="71">
        <v>744.7711090732606</v>
      </c>
      <c r="C13" s="71">
        <v>687.8307271947758</v>
      </c>
      <c r="D13" s="72">
        <f>C13-B13</f>
        <v>-56.9403818784848</v>
      </c>
      <c r="E13" s="73">
        <f>C13/B13-1</f>
        <v>-0.0764535320782479</v>
      </c>
    </row>
    <row r="15" spans="2:7" s="33" customFormat="1" ht="12.75">
      <c r="B15" s="10"/>
      <c r="C15" s="10"/>
      <c r="D15" s="10"/>
      <c r="E15" s="10"/>
      <c r="F15" s="10"/>
      <c r="G15" s="10"/>
    </row>
    <row r="16" spans="1:5" ht="13.5">
      <c r="A16" s="81" t="s">
        <v>80</v>
      </c>
      <c r="B16" s="174">
        <f>B10</f>
        <v>43921</v>
      </c>
      <c r="C16" s="174">
        <f>C10</f>
        <v>44286</v>
      </c>
      <c r="D16" s="82" t="str">
        <f>+D10</f>
        <v>Ch.</v>
      </c>
      <c r="E16" s="86" t="str">
        <f>+E10</f>
        <v>Ch. %</v>
      </c>
    </row>
    <row r="17" spans="1:7" ht="12.75">
      <c r="A17" s="54" t="s">
        <v>53</v>
      </c>
      <c r="B17" s="74">
        <f>B7</f>
        <v>52.5044903200002</v>
      </c>
      <c r="C17" s="75">
        <f>+D7</f>
        <v>47.20883763999987</v>
      </c>
      <c r="D17" s="56">
        <f>C17-B17</f>
        <v>-5.29565268000033</v>
      </c>
      <c r="E17" s="87">
        <f>C17/B17-1</f>
        <v>-0.10086094822985248</v>
      </c>
      <c r="F17" s="33"/>
      <c r="G17" s="33"/>
    </row>
    <row r="18" spans="1:5" ht="12.75">
      <c r="A18" s="58" t="s">
        <v>60</v>
      </c>
      <c r="B18" s="76">
        <f>+GAS!B20</f>
        <v>349.1845902200001</v>
      </c>
      <c r="C18" s="76">
        <f>+GAS!C20</f>
        <v>362</v>
      </c>
      <c r="D18" s="61">
        <f>C18-B18</f>
        <v>12.815409779999925</v>
      </c>
      <c r="E18" s="89">
        <f>C18/B18-1</f>
        <v>0.03670096029130532</v>
      </c>
    </row>
    <row r="19" spans="1:5" ht="12.75">
      <c r="A19" s="70" t="s">
        <v>57</v>
      </c>
      <c r="B19" s="77">
        <f>B17/B18</f>
        <v>0.15036313683522032</v>
      </c>
      <c r="C19" s="77">
        <f>C17/C18</f>
        <v>0.1304111537016571</v>
      </c>
      <c r="D19" s="78"/>
      <c r="E19" s="79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2:J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80" customWidth="1"/>
    <col min="2" max="7" width="10.7109375" style="10" customWidth="1"/>
    <col min="8" max="16384" width="9.140625" style="10" customWidth="1"/>
  </cols>
  <sheetData>
    <row r="2" spans="1:7" ht="13.5">
      <c r="A2" s="100" t="s">
        <v>94</v>
      </c>
      <c r="B2" s="160">
        <v>43921</v>
      </c>
      <c r="C2" s="101" t="s">
        <v>0</v>
      </c>
      <c r="D2" s="160">
        <v>44286</v>
      </c>
      <c r="E2" s="102" t="s">
        <v>0</v>
      </c>
      <c r="F2" s="103" t="s">
        <v>97</v>
      </c>
      <c r="G2" s="104" t="s">
        <v>98</v>
      </c>
    </row>
    <row r="3" spans="1:7" s="33" customFormat="1" ht="12.75">
      <c r="A3" s="54" t="s">
        <v>51</v>
      </c>
      <c r="B3" s="46">
        <v>199.17824062000005</v>
      </c>
      <c r="C3" s="55">
        <f>B3/$B$3</f>
        <v>1</v>
      </c>
      <c r="D3" s="169">
        <v>209.76563381</v>
      </c>
      <c r="E3" s="55">
        <f>D3/$D$3</f>
        <v>1</v>
      </c>
      <c r="F3" s="56">
        <f>D3-B3</f>
        <v>10.587393189999943</v>
      </c>
      <c r="G3" s="57">
        <f>D3/B3-1</f>
        <v>0.05315537057182351</v>
      </c>
    </row>
    <row r="4" spans="1:7" ht="12.75">
      <c r="A4" s="58" t="s">
        <v>52</v>
      </c>
      <c r="B4" s="47">
        <v>-98.71369401999998</v>
      </c>
      <c r="C4" s="55">
        <f>B4/$B$3</f>
        <v>-0.4956048096053312</v>
      </c>
      <c r="D4" s="170">
        <v>-110.6865841</v>
      </c>
      <c r="E4" s="55">
        <f>D4/$D$3</f>
        <v>-0.5276678647955122</v>
      </c>
      <c r="F4" s="59">
        <f>D4-B4</f>
        <v>-11.972890080000028</v>
      </c>
      <c r="G4" s="60">
        <f>D4/B4-1</f>
        <v>0.12128904909155014</v>
      </c>
    </row>
    <row r="5" spans="1:7" ht="12.75">
      <c r="A5" s="58" t="s">
        <v>6</v>
      </c>
      <c r="B5" s="47">
        <v>-44.085265230000005</v>
      </c>
      <c r="C5" s="55">
        <f>B5/$B$3</f>
        <v>-0.221335749792607</v>
      </c>
      <c r="D5" s="170">
        <v>-45.21816740999999</v>
      </c>
      <c r="E5" s="55">
        <f>D5/$D$3</f>
        <v>-0.21556518381346193</v>
      </c>
      <c r="F5" s="59">
        <f>D5-B5</f>
        <v>-1.1329021799999879</v>
      </c>
      <c r="G5" s="60">
        <f>D5/B5-1</f>
        <v>0.02569797809062635</v>
      </c>
    </row>
    <row r="6" spans="1:7" ht="12.75">
      <c r="A6" s="58" t="s">
        <v>9</v>
      </c>
      <c r="B6" s="48">
        <v>0.80413884</v>
      </c>
      <c r="C6" s="55">
        <f>B6/$B$3</f>
        <v>0.004037282574124988</v>
      </c>
      <c r="D6" s="171">
        <v>1.18286566</v>
      </c>
      <c r="E6" s="55">
        <f>D6/$D$3</f>
        <v>0.005638986894637887</v>
      </c>
      <c r="F6" s="61">
        <f>D6-B6</f>
        <v>0.37872682</v>
      </c>
      <c r="G6" s="60">
        <f>D6/B6-1</f>
        <v>0.47097192818095945</v>
      </c>
    </row>
    <row r="7" spans="1:7" s="33" customFormat="1" ht="12.75">
      <c r="A7" s="62" t="s">
        <v>53</v>
      </c>
      <c r="B7" s="49">
        <f>SUM(B3:B6)</f>
        <v>57.18342021000007</v>
      </c>
      <c r="C7" s="64">
        <f>B7/$B$3</f>
        <v>0.2870967231761868</v>
      </c>
      <c r="D7" s="49">
        <f>SUM(D3:D6)</f>
        <v>55.04374796</v>
      </c>
      <c r="E7" s="64">
        <f>D7/$D$3</f>
        <v>0.2624059382856637</v>
      </c>
      <c r="F7" s="65">
        <f>D7-B7</f>
        <v>-2.139672250000075</v>
      </c>
      <c r="G7" s="178">
        <f>D7/B7-1</f>
        <v>-0.03741770328081728</v>
      </c>
    </row>
    <row r="10" spans="1:5" ht="13.5">
      <c r="A10" s="100" t="s">
        <v>81</v>
      </c>
      <c r="B10" s="160">
        <f>B2</f>
        <v>43921</v>
      </c>
      <c r="C10" s="160">
        <f>D2</f>
        <v>44286</v>
      </c>
      <c r="D10" s="103" t="str">
        <f>+F2</f>
        <v>Ch.</v>
      </c>
      <c r="E10" s="104" t="str">
        <f>+G2</f>
        <v>Ch. %</v>
      </c>
    </row>
    <row r="11" spans="1:5" ht="12.75">
      <c r="A11" s="58" t="s">
        <v>54</v>
      </c>
      <c r="B11" s="51">
        <v>1467.8480000000002</v>
      </c>
      <c r="C11" s="173">
        <v>1472.082</v>
      </c>
      <c r="D11" s="61">
        <f>C11-B11</f>
        <v>4.233999999999924</v>
      </c>
      <c r="E11" s="89">
        <f>C11/B11-1</f>
        <v>0.00288449485232789</v>
      </c>
    </row>
    <row r="12" spans="1:5" ht="12.75">
      <c r="A12" s="58" t="s">
        <v>61</v>
      </c>
      <c r="B12" s="90"/>
      <c r="C12" s="175"/>
      <c r="D12" s="61"/>
      <c r="E12" s="89"/>
    </row>
    <row r="13" spans="1:5" ht="12.75">
      <c r="A13" s="91" t="s">
        <v>62</v>
      </c>
      <c r="B13" s="92">
        <v>66.03937956527272</v>
      </c>
      <c r="C13" s="168">
        <v>65.40741058012216</v>
      </c>
      <c r="D13" s="61">
        <f>C13-B13</f>
        <v>-0.6319689851505643</v>
      </c>
      <c r="E13" s="89">
        <f>C13/B13-1</f>
        <v>-0.00956957786870083</v>
      </c>
    </row>
    <row r="14" spans="1:5" ht="12.75">
      <c r="A14" s="91" t="s">
        <v>63</v>
      </c>
      <c r="B14" s="92">
        <v>56.38953370190547</v>
      </c>
      <c r="C14" s="168">
        <v>55.52471006056935</v>
      </c>
      <c r="D14" s="61">
        <f>C14-B14</f>
        <v>-0.8648236413361232</v>
      </c>
      <c r="E14" s="89">
        <f>C14/B14-1</f>
        <v>-0.015336598559368864</v>
      </c>
    </row>
    <row r="15" spans="1:5" ht="12.75">
      <c r="A15" s="93" t="s">
        <v>64</v>
      </c>
      <c r="B15" s="94">
        <v>55.51615718202418</v>
      </c>
      <c r="C15" s="94">
        <v>54.5155545130242</v>
      </c>
      <c r="D15" s="72">
        <f>C15-B15</f>
        <v>-1.0006026689999814</v>
      </c>
      <c r="E15" s="95">
        <f>C15/B15-1</f>
        <v>-0.018023629872637725</v>
      </c>
    </row>
    <row r="18" spans="1:10" ht="13.5">
      <c r="A18" s="105" t="s">
        <v>80</v>
      </c>
      <c r="B18" s="160">
        <f>B10</f>
        <v>43921</v>
      </c>
      <c r="C18" s="160">
        <f>C10</f>
        <v>44286</v>
      </c>
      <c r="D18" s="103" t="str">
        <f>+D10</f>
        <v>Ch.</v>
      </c>
      <c r="E18" s="104" t="str">
        <f>+E10</f>
        <v>Ch. %</v>
      </c>
      <c r="J18" s="96"/>
    </row>
    <row r="19" spans="1:5" s="33" customFormat="1" ht="12.75">
      <c r="A19" s="54" t="s">
        <v>53</v>
      </c>
      <c r="B19" s="74">
        <f>B7</f>
        <v>57.18342021000007</v>
      </c>
      <c r="C19" s="74">
        <f>D7</f>
        <v>55.04374796</v>
      </c>
      <c r="D19" s="56">
        <f>C19-B19</f>
        <v>-2.139672250000075</v>
      </c>
      <c r="E19" s="57">
        <f>C19/B19-1</f>
        <v>-0.03741770328081728</v>
      </c>
    </row>
    <row r="20" spans="1:5" ht="12.75">
      <c r="A20" s="58" t="s">
        <v>60</v>
      </c>
      <c r="B20" s="76">
        <f>+Electricity!B18</f>
        <v>349.1845902200001</v>
      </c>
      <c r="C20" s="76">
        <f>+Electricity!C18</f>
        <v>362</v>
      </c>
      <c r="D20" s="97">
        <f>C20-B20</f>
        <v>12.815409779999925</v>
      </c>
      <c r="E20" s="69">
        <f>C20/B20-1</f>
        <v>0.03670096029130532</v>
      </c>
    </row>
    <row r="21" spans="1:5" ht="12.75">
      <c r="A21" s="70" t="s">
        <v>57</v>
      </c>
      <c r="B21" s="98">
        <f>B19/B20</f>
        <v>0.16376272553715002</v>
      </c>
      <c r="C21" s="98">
        <f>C19/C20</f>
        <v>0.1520545523756906</v>
      </c>
      <c r="D21" s="99"/>
      <c r="E21" s="79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2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421875" style="80" customWidth="1"/>
    <col min="2" max="7" width="12.7109375" style="10" customWidth="1"/>
    <col min="8" max="16384" width="9.140625" style="10" customWidth="1"/>
  </cols>
  <sheetData>
    <row r="2" spans="1:7" ht="13.5">
      <c r="A2" s="112" t="s">
        <v>94</v>
      </c>
      <c r="B2" s="176">
        <v>43921</v>
      </c>
      <c r="C2" s="113" t="s">
        <v>0</v>
      </c>
      <c r="D2" s="176">
        <v>44286</v>
      </c>
      <c r="E2" s="114" t="s">
        <v>0</v>
      </c>
      <c r="F2" s="115" t="s">
        <v>97</v>
      </c>
      <c r="G2" s="116" t="s">
        <v>98</v>
      </c>
    </row>
    <row r="3" spans="1:7" s="33" customFormat="1" ht="12.75">
      <c r="A3" s="54" t="s">
        <v>51</v>
      </c>
      <c r="B3" s="46">
        <v>294.02141373000006</v>
      </c>
      <c r="C3" s="55">
        <f>B3/$B$3</f>
        <v>1</v>
      </c>
      <c r="D3" s="169">
        <v>302.9495025</v>
      </c>
      <c r="E3" s="55">
        <f>D3/$D$3</f>
        <v>1</v>
      </c>
      <c r="F3" s="56">
        <f>D3-B3</f>
        <v>8.928088769999931</v>
      </c>
      <c r="G3" s="57">
        <f>D3/B3-1</f>
        <v>0.03036543718614526</v>
      </c>
    </row>
    <row r="4" spans="1:7" ht="12.75">
      <c r="A4" s="58" t="s">
        <v>52</v>
      </c>
      <c r="B4" s="47">
        <v>-172.09095951999998</v>
      </c>
      <c r="C4" s="55">
        <f>B4/$B$3</f>
        <v>-0.5853007688685938</v>
      </c>
      <c r="D4" s="170">
        <v>-183.11650444</v>
      </c>
      <c r="E4" s="55">
        <f>D4/$D$3</f>
        <v>-0.6044456350939214</v>
      </c>
      <c r="F4" s="59">
        <f>D4-B4</f>
        <v>-11.025544920000016</v>
      </c>
      <c r="G4" s="60">
        <f>D4/B4-1</f>
        <v>0.06406812391977312</v>
      </c>
    </row>
    <row r="5" spans="1:7" ht="12.75">
      <c r="A5" s="58" t="s">
        <v>6</v>
      </c>
      <c r="B5" s="47">
        <v>-53.29151995</v>
      </c>
      <c r="C5" s="55">
        <f>B5/$B$3</f>
        <v>-0.18125047177324852</v>
      </c>
      <c r="D5" s="170">
        <v>-53.632113939999996</v>
      </c>
      <c r="E5" s="55">
        <f>D5/$D$3</f>
        <v>-0.17703318043904032</v>
      </c>
      <c r="F5" s="59">
        <f>D5-B5</f>
        <v>-0.340593989999995</v>
      </c>
      <c r="G5" s="60">
        <f>D5/B5-1</f>
        <v>0.006391147978506817</v>
      </c>
    </row>
    <row r="6" spans="1:7" ht="12.75">
      <c r="A6" s="58" t="s">
        <v>9</v>
      </c>
      <c r="B6" s="48">
        <v>1.57860552</v>
      </c>
      <c r="C6" s="55">
        <f>B6/$B$3</f>
        <v>0.005369015473987326</v>
      </c>
      <c r="D6" s="171">
        <v>4.6152710500000005</v>
      </c>
      <c r="E6" s="55">
        <f>D6/$D$3</f>
        <v>0.015234456607170037</v>
      </c>
      <c r="F6" s="61">
        <f>D6-B6</f>
        <v>3.0366655300000005</v>
      </c>
      <c r="G6" s="60">
        <f>D6/B6-1</f>
        <v>1.923637977650047</v>
      </c>
    </row>
    <row r="7" spans="1:7" s="33" customFormat="1" ht="12.75">
      <c r="A7" s="62" t="s">
        <v>53</v>
      </c>
      <c r="B7" s="106">
        <f>SUM(B3:B6)</f>
        <v>70.21753978000007</v>
      </c>
      <c r="C7" s="64">
        <f>B7/$B$3</f>
        <v>0.2388177748321449</v>
      </c>
      <c r="D7" s="106">
        <f>SUM(D3:D6)</f>
        <v>70.81615517</v>
      </c>
      <c r="E7" s="64">
        <f>D7/$D$3</f>
        <v>0.2337556410742084</v>
      </c>
      <c r="F7" s="65">
        <f>D7-B7</f>
        <v>0.5986153899999351</v>
      </c>
      <c r="G7" s="88">
        <f>D7/B7-1</f>
        <v>0.0085251547102827</v>
      </c>
    </row>
    <row r="9" spans="1:7" ht="13.5">
      <c r="A9" s="117" t="s">
        <v>65</v>
      </c>
      <c r="B9" s="176">
        <f>B2</f>
        <v>43921</v>
      </c>
      <c r="C9" s="113" t="s">
        <v>0</v>
      </c>
      <c r="D9" s="176">
        <f>D2</f>
        <v>44286</v>
      </c>
      <c r="E9" s="114" t="s">
        <v>0</v>
      </c>
      <c r="F9" s="115" t="str">
        <f>+F2</f>
        <v>Ch.</v>
      </c>
      <c r="G9" s="116" t="str">
        <f>+G2</f>
        <v>Ch. %</v>
      </c>
    </row>
    <row r="10" spans="1:7" ht="12.75">
      <c r="A10" s="58" t="s">
        <v>66</v>
      </c>
      <c r="B10" s="68">
        <v>513.4281199999997</v>
      </c>
      <c r="C10" s="107">
        <f>B10/$B$13</f>
        <v>0.3008221974232949</v>
      </c>
      <c r="D10" s="68">
        <v>522.2548039999995</v>
      </c>
      <c r="E10" s="107">
        <f>D10/$D$13</f>
        <v>0.30097740968656966</v>
      </c>
      <c r="F10" s="61">
        <f>D10-B10</f>
        <v>8.826683999999773</v>
      </c>
      <c r="G10" s="60">
        <f>D10/B10-1</f>
        <v>0.01719166453134613</v>
      </c>
    </row>
    <row r="11" spans="1:7" ht="12.75">
      <c r="A11" s="58" t="s">
        <v>67</v>
      </c>
      <c r="B11" s="68">
        <v>579.2375419999995</v>
      </c>
      <c r="C11" s="107">
        <f>B11/$B$13</f>
        <v>0.339380535321104</v>
      </c>
      <c r="D11" s="68">
        <v>626.1605869999987</v>
      </c>
      <c r="E11" s="107">
        <f aca="true" t="shared" si="0" ref="E11:E20">D11/$D$13</f>
        <v>0.3608587036053033</v>
      </c>
      <c r="F11" s="61">
        <f aca="true" t="shared" si="1" ref="F11:F20">D11-B11</f>
        <v>46.923044999999206</v>
      </c>
      <c r="G11" s="60">
        <f aca="true" t="shared" si="2" ref="G11:G20">D11/B11-1</f>
        <v>0.08100829383051145</v>
      </c>
    </row>
    <row r="12" spans="1:7" ht="12.75" customHeight="1">
      <c r="A12" s="58" t="s">
        <v>68</v>
      </c>
      <c r="B12" s="68">
        <v>614.0837879999998</v>
      </c>
      <c r="C12" s="107">
        <f>B12/$B$13</f>
        <v>0.3597972672556011</v>
      </c>
      <c r="D12" s="68">
        <v>586.780631</v>
      </c>
      <c r="E12" s="107">
        <f t="shared" si="0"/>
        <v>0.33816388670812697</v>
      </c>
      <c r="F12" s="61">
        <f t="shared" si="1"/>
        <v>-27.30315699999983</v>
      </c>
      <c r="G12" s="60">
        <f t="shared" si="2"/>
        <v>-0.044461615065466975</v>
      </c>
    </row>
    <row r="13" spans="1:7" ht="12.75">
      <c r="A13" s="62" t="s">
        <v>69</v>
      </c>
      <c r="B13" s="108">
        <f>SUM(B10:B12)</f>
        <v>1706.749449999999</v>
      </c>
      <c r="C13" s="109">
        <f>B13/$B$13</f>
        <v>1</v>
      </c>
      <c r="D13" s="108">
        <f>SUM(D10:D12)</f>
        <v>1735.1960219999983</v>
      </c>
      <c r="E13" s="109">
        <f t="shared" si="0"/>
        <v>1</v>
      </c>
      <c r="F13" s="65">
        <f t="shared" si="1"/>
        <v>28.446571999999378</v>
      </c>
      <c r="G13" s="110">
        <f t="shared" si="2"/>
        <v>0.016667104829006574</v>
      </c>
    </row>
    <row r="14" spans="1:7" ht="12.75">
      <c r="A14" s="58" t="s">
        <v>91</v>
      </c>
      <c r="B14" s="68">
        <v>176.65719199999995</v>
      </c>
      <c r="C14" s="107">
        <f>B14/$B$20</f>
        <v>0.10350505283596259</v>
      </c>
      <c r="D14" s="68">
        <v>160.49020099999993</v>
      </c>
      <c r="E14" s="107">
        <f t="shared" si="0"/>
        <v>0.09249110703643608</v>
      </c>
      <c r="F14" s="61">
        <f t="shared" si="1"/>
        <v>-16.166991000000024</v>
      </c>
      <c r="G14" s="89">
        <f t="shared" si="2"/>
        <v>-0.09151617784120569</v>
      </c>
    </row>
    <row r="15" spans="1:7" ht="12.75">
      <c r="A15" s="58" t="s">
        <v>70</v>
      </c>
      <c r="B15" s="68">
        <v>309.4096989999994</v>
      </c>
      <c r="C15" s="107">
        <f aca="true" t="shared" si="3" ref="C15:C20">B15/$B$20</f>
        <v>0.1812859520769142</v>
      </c>
      <c r="D15" s="68">
        <v>307.60525599999977</v>
      </c>
      <c r="E15" s="107">
        <f t="shared" si="0"/>
        <v>0.1772740670794369</v>
      </c>
      <c r="F15" s="61">
        <f t="shared" si="1"/>
        <v>-1.804442999999651</v>
      </c>
      <c r="G15" s="89">
        <f t="shared" si="2"/>
        <v>-0.0058318889350642555</v>
      </c>
    </row>
    <row r="16" spans="1:7" ht="12.75">
      <c r="A16" s="58" t="s">
        <v>71</v>
      </c>
      <c r="B16" s="68">
        <v>120.05057099999972</v>
      </c>
      <c r="C16" s="107">
        <f t="shared" si="3"/>
        <v>0.0703387196052706</v>
      </c>
      <c r="D16" s="68">
        <v>130.85890599999996</v>
      </c>
      <c r="E16" s="107">
        <f t="shared" si="0"/>
        <v>0.07541448017450567</v>
      </c>
      <c r="F16" s="61">
        <f t="shared" si="1"/>
        <v>10.808335000000241</v>
      </c>
      <c r="G16" s="89">
        <f t="shared" si="2"/>
        <v>0.09003151680136745</v>
      </c>
    </row>
    <row r="17" spans="1:7" ht="12.75">
      <c r="A17" s="58" t="s">
        <v>72</v>
      </c>
      <c r="B17" s="68">
        <v>123.11729999999993</v>
      </c>
      <c r="C17" s="107">
        <f t="shared" si="3"/>
        <v>0.07213554397219817</v>
      </c>
      <c r="D17" s="68">
        <v>123.78111000000004</v>
      </c>
      <c r="E17" s="107">
        <f t="shared" si="0"/>
        <v>0.07133551969380908</v>
      </c>
      <c r="F17" s="61">
        <f t="shared" si="1"/>
        <v>0.6638100000001117</v>
      </c>
      <c r="G17" s="89">
        <f t="shared" si="2"/>
        <v>0.005391687439540327</v>
      </c>
    </row>
    <row r="18" spans="1:7" ht="12.75">
      <c r="A18" s="58" t="s">
        <v>73</v>
      </c>
      <c r="B18" s="68">
        <v>357.553527</v>
      </c>
      <c r="C18" s="107">
        <f>B18/$B$20</f>
        <v>0.2094938580469443</v>
      </c>
      <c r="D18" s="68">
        <v>383.96068099999957</v>
      </c>
      <c r="E18" s="107">
        <f t="shared" si="0"/>
        <v>0.22127798596347864</v>
      </c>
      <c r="F18" s="61">
        <f t="shared" si="1"/>
        <v>26.407153999999593</v>
      </c>
      <c r="G18" s="89">
        <f t="shared" si="2"/>
        <v>0.07385510701450748</v>
      </c>
    </row>
    <row r="19" spans="1:7" s="33" customFormat="1" ht="12.75">
      <c r="A19" s="58" t="s">
        <v>74</v>
      </c>
      <c r="B19" s="68">
        <v>619.9611609999997</v>
      </c>
      <c r="C19" s="107">
        <f t="shared" si="3"/>
        <v>0.36324087346271017</v>
      </c>
      <c r="D19" s="68">
        <v>628.4998679999986</v>
      </c>
      <c r="E19" s="107">
        <f t="shared" si="0"/>
        <v>0.36220684005233345</v>
      </c>
      <c r="F19" s="61">
        <f t="shared" si="1"/>
        <v>8.538706999998908</v>
      </c>
      <c r="G19" s="89">
        <f t="shared" si="2"/>
        <v>0.013772970852280464</v>
      </c>
    </row>
    <row r="20" spans="1:7" ht="12.75">
      <c r="A20" s="62" t="s">
        <v>69</v>
      </c>
      <c r="B20" s="108">
        <f>SUM(B14:B19)</f>
        <v>1706.7494499999987</v>
      </c>
      <c r="C20" s="109">
        <f t="shared" si="3"/>
        <v>1</v>
      </c>
      <c r="D20" s="108">
        <f>SUM(D14:D19)</f>
        <v>1735.1960219999978</v>
      </c>
      <c r="E20" s="109">
        <f t="shared" si="0"/>
        <v>0.9999999999999998</v>
      </c>
      <c r="F20" s="65">
        <f t="shared" si="1"/>
        <v>28.44657199999915</v>
      </c>
      <c r="G20" s="110">
        <f t="shared" si="2"/>
        <v>0.016667104829006574</v>
      </c>
    </row>
    <row r="22" spans="1:5" ht="13.5">
      <c r="A22" s="117" t="s">
        <v>80</v>
      </c>
      <c r="B22" s="176">
        <f>B9</f>
        <v>43921</v>
      </c>
      <c r="C22" s="176">
        <f>D9</f>
        <v>44286</v>
      </c>
      <c r="D22" s="115" t="str">
        <f>+F9</f>
        <v>Ch.</v>
      </c>
      <c r="E22" s="116" t="str">
        <f>+G9</f>
        <v>Ch. %</v>
      </c>
    </row>
    <row r="23" spans="1:7" ht="12.75">
      <c r="A23" s="54" t="s">
        <v>53</v>
      </c>
      <c r="B23" s="111">
        <f>B7</f>
        <v>70.21753978000007</v>
      </c>
      <c r="C23" s="74">
        <f>D7</f>
        <v>70.81615517</v>
      </c>
      <c r="D23" s="56">
        <f>C23-B23</f>
        <v>0.5986153899999351</v>
      </c>
      <c r="E23" s="87">
        <f>C23/B23-1</f>
        <v>0.0085251547102827</v>
      </c>
      <c r="F23" s="33"/>
      <c r="G23" s="33"/>
    </row>
    <row r="24" spans="1:5" ht="12.75">
      <c r="A24" s="58" t="s">
        <v>56</v>
      </c>
      <c r="B24" s="76">
        <f>+Water!B20</f>
        <v>349.1845902200001</v>
      </c>
      <c r="C24" s="76">
        <f>+Water!C20</f>
        <v>362</v>
      </c>
      <c r="D24" s="97">
        <f>C24-B24</f>
        <v>12.815409779999925</v>
      </c>
      <c r="E24" s="69">
        <f>C24/B24-1</f>
        <v>0.03670096029130532</v>
      </c>
    </row>
    <row r="25" spans="1:5" ht="12.75">
      <c r="A25" s="70" t="s">
        <v>57</v>
      </c>
      <c r="B25" s="98">
        <f>B23/B24</f>
        <v>0.2010900301635884</v>
      </c>
      <c r="C25" s="98">
        <f>C23/C24</f>
        <v>0.19562473803867403</v>
      </c>
      <c r="D25" s="99"/>
      <c r="E25" s="79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  <ignoredError sqref="C13 C20 C14:C19 E14:E19 E13 E2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80" customWidth="1"/>
    <col min="2" max="7" width="10.7109375" style="10" customWidth="1"/>
    <col min="8" max="16384" width="9.140625" style="10" customWidth="1"/>
  </cols>
  <sheetData>
    <row r="2" spans="1:7" ht="13.5">
      <c r="A2" s="121" t="s">
        <v>94</v>
      </c>
      <c r="B2" s="177">
        <v>43921</v>
      </c>
      <c r="C2" s="122" t="s">
        <v>0</v>
      </c>
      <c r="D2" s="177">
        <v>44286</v>
      </c>
      <c r="E2" s="123" t="s">
        <v>0</v>
      </c>
      <c r="F2" s="124" t="s">
        <v>97</v>
      </c>
      <c r="G2" s="125" t="s">
        <v>98</v>
      </c>
    </row>
    <row r="3" spans="1:7" ht="12.75">
      <c r="A3" s="54" t="s">
        <v>51</v>
      </c>
      <c r="B3" s="46">
        <v>33.84355868</v>
      </c>
      <c r="C3" s="55">
        <f>B3/$B$3</f>
        <v>1</v>
      </c>
      <c r="D3" s="46">
        <v>39.75652041</v>
      </c>
      <c r="E3" s="55">
        <f>D3/$D$3</f>
        <v>1</v>
      </c>
      <c r="F3" s="56">
        <f>D3-B3</f>
        <v>5.912961729999999</v>
      </c>
      <c r="G3" s="57">
        <f>D3/B3-1</f>
        <v>0.17471453832348582</v>
      </c>
    </row>
    <row r="4" spans="1:7" ht="12.75">
      <c r="A4" s="58" t="s">
        <v>52</v>
      </c>
      <c r="B4" s="47">
        <v>-20.69698741</v>
      </c>
      <c r="C4" s="55">
        <f>B4/$B$3</f>
        <v>-0.6115487914759677</v>
      </c>
      <c r="D4" s="47">
        <v>-24.330202129999996</v>
      </c>
      <c r="E4" s="55">
        <f>D4/$D$3</f>
        <v>-0.6119801702736589</v>
      </c>
      <c r="F4" s="59">
        <f>D4-B4</f>
        <v>-3.633214719999998</v>
      </c>
      <c r="G4" s="60">
        <f>D4/B4-1</f>
        <v>0.175543167129945</v>
      </c>
    </row>
    <row r="5" spans="1:7" ht="12.75">
      <c r="A5" s="58" t="s">
        <v>6</v>
      </c>
      <c r="B5" s="47">
        <v>-5.174459990000001</v>
      </c>
      <c r="C5" s="55">
        <f>B5/$B$3</f>
        <v>-0.15289349559619067</v>
      </c>
      <c r="D5" s="47">
        <v>-5.44093665</v>
      </c>
      <c r="E5" s="55">
        <f>D5/$D$3</f>
        <v>-0.13685646011997155</v>
      </c>
      <c r="F5" s="59">
        <f>D5-B5</f>
        <v>-0.2664766599999995</v>
      </c>
      <c r="G5" s="60">
        <f>D5/B5-1</f>
        <v>0.05149844824677041</v>
      </c>
    </row>
    <row r="6" spans="1:7" s="33" customFormat="1" ht="12.75">
      <c r="A6" s="58" t="s">
        <v>9</v>
      </c>
      <c r="B6" s="48">
        <v>0.44345112</v>
      </c>
      <c r="C6" s="55">
        <f>B6/$B$3</f>
        <v>0.01310296958404848</v>
      </c>
      <c r="D6" s="48">
        <v>0.41476986</v>
      </c>
      <c r="E6" s="55">
        <f>D6/$D$3</f>
        <v>0.01043275054563559</v>
      </c>
      <c r="F6" s="61">
        <f>D6-B6</f>
        <v>-0.028681259999999986</v>
      </c>
      <c r="G6" s="60">
        <f>D6/B6-1</f>
        <v>-0.06467738766789</v>
      </c>
    </row>
    <row r="7" spans="1:7" ht="12.75">
      <c r="A7" s="62" t="s">
        <v>53</v>
      </c>
      <c r="B7" s="49">
        <f>SUM(B3:B6)</f>
        <v>8.415562400000002</v>
      </c>
      <c r="C7" s="64">
        <f>B7/$B$3</f>
        <v>0.2486606825118901</v>
      </c>
      <c r="D7" s="49">
        <f>SUM(D3:D6)</f>
        <v>10.400151490000002</v>
      </c>
      <c r="E7" s="64">
        <f>D7/$D$3</f>
        <v>0.26159612015200506</v>
      </c>
      <c r="F7" s="65">
        <f>D7-B7</f>
        <v>1.98458909</v>
      </c>
      <c r="G7" s="88">
        <f>D7/B7-1</f>
        <v>0.23582370323818158</v>
      </c>
    </row>
    <row r="10" spans="1:5" ht="13.5">
      <c r="A10" s="121"/>
      <c r="B10" s="177">
        <f>B2</f>
        <v>43921</v>
      </c>
      <c r="C10" s="177">
        <f>D2</f>
        <v>44286</v>
      </c>
      <c r="D10" s="124" t="str">
        <f>+F2</f>
        <v>Ch.</v>
      </c>
      <c r="E10" s="125" t="str">
        <f>+G2</f>
        <v>Ch. %</v>
      </c>
    </row>
    <row r="11" spans="1:5" ht="12.75">
      <c r="A11" s="54" t="s">
        <v>75</v>
      </c>
      <c r="B11" s="90"/>
      <c r="C11" s="90"/>
      <c r="D11" s="97"/>
      <c r="E11" s="69"/>
    </row>
    <row r="12" spans="1:5" ht="12.75">
      <c r="A12" s="58" t="s">
        <v>76</v>
      </c>
      <c r="B12" s="92">
        <v>562.622</v>
      </c>
      <c r="C12" s="92">
        <v>569.4440000000001</v>
      </c>
      <c r="D12" s="61">
        <f>C12-B12</f>
        <v>6.822000000000116</v>
      </c>
      <c r="E12" s="60">
        <f>C12/B12-1</f>
        <v>0.012125370141942815</v>
      </c>
    </row>
    <row r="13" spans="1:5" ht="12.75">
      <c r="A13" s="70" t="s">
        <v>77</v>
      </c>
      <c r="B13" s="118">
        <v>186</v>
      </c>
      <c r="C13" s="118">
        <v>186</v>
      </c>
      <c r="D13" s="119">
        <f>C13-B13</f>
        <v>0</v>
      </c>
      <c r="E13" s="120">
        <f>C13/B13-1</f>
        <v>0</v>
      </c>
    </row>
    <row r="16" spans="1:5" ht="13.5">
      <c r="A16" s="126" t="s">
        <v>80</v>
      </c>
      <c r="B16" s="177">
        <f>B10</f>
        <v>43921</v>
      </c>
      <c r="C16" s="177">
        <f>C10</f>
        <v>44286</v>
      </c>
      <c r="D16" s="124" t="str">
        <f>+D10</f>
        <v>Ch.</v>
      </c>
      <c r="E16" s="125" t="str">
        <f>+E10</f>
        <v>Ch. %</v>
      </c>
    </row>
    <row r="17" spans="1:5" ht="12.75">
      <c r="A17" s="54" t="s">
        <v>53</v>
      </c>
      <c r="B17" s="74">
        <f>B7</f>
        <v>8.415562400000002</v>
      </c>
      <c r="C17" s="74">
        <f>D7</f>
        <v>10.400151490000002</v>
      </c>
      <c r="D17" s="56">
        <f>C17-B17</f>
        <v>1.98458909</v>
      </c>
      <c r="E17" s="57">
        <f>C17/B17-1</f>
        <v>0.23582370323818158</v>
      </c>
    </row>
    <row r="18" spans="1:5" ht="12.75">
      <c r="A18" s="58" t="s">
        <v>60</v>
      </c>
      <c r="B18" s="76">
        <f>+Waste!B24</f>
        <v>349.1845902200001</v>
      </c>
      <c r="C18" s="76">
        <f>+Waste!C24</f>
        <v>362</v>
      </c>
      <c r="D18" s="97">
        <f>C18-B18</f>
        <v>12.815409779999925</v>
      </c>
      <c r="E18" s="69">
        <f>C18/B18-1</f>
        <v>0.03670096029130532</v>
      </c>
    </row>
    <row r="19" spans="1:5" ht="12.75">
      <c r="A19" s="70" t="s">
        <v>57</v>
      </c>
      <c r="B19" s="98">
        <f>B17/B18</f>
        <v>0.024100612214009404</v>
      </c>
      <c r="C19" s="98">
        <f>C17/C18</f>
        <v>0.028729700248618793</v>
      </c>
      <c r="D19" s="99"/>
      <c r="E19" s="79"/>
    </row>
  </sheetData>
  <sheetProtection/>
  <printOptions/>
  <pageMargins left="0.75" right="0.75" top="1" bottom="1" header="0.5" footer="0.5"/>
  <pageSetup orientation="portrait" paperSize="9"/>
  <ignoredErrors>
    <ignoredError sqref="C6 B7 D7" formulaRange="1"/>
    <ignoredError sqref="C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Pereira Biondi Oliveira Manuela</cp:lastModifiedBy>
  <cp:lastPrinted>2011-03-21T15:21:45Z</cp:lastPrinted>
  <dcterms:created xsi:type="dcterms:W3CDTF">2008-08-08T14:48:29Z</dcterms:created>
  <dcterms:modified xsi:type="dcterms:W3CDTF">2021-05-06T09:34:50Z</dcterms:modified>
  <cp:category/>
  <cp:version/>
  <cp:contentType/>
  <cp:contentStatus/>
</cp:coreProperties>
</file>